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65" windowHeight="11730" firstSheet="7" activeTab="7"/>
  </bookViews>
  <sheets>
    <sheet name="Лист1" sheetId="1" state="hidden" r:id="rId1"/>
    <sheet name="Лист1 (2)" sheetId="2" state="hidden" r:id="rId2"/>
    <sheet name="Лист1 (3)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20" sheetId="8" r:id="rId8"/>
  </sheets>
  <externalReferences>
    <externalReference r:id="rId11"/>
    <externalReference r:id="rId12"/>
    <externalReference r:id="rId13"/>
  </externalReferences>
  <definedNames>
    <definedName name="_xlnm.Print_Titles" localSheetId="3">'2016'!$6:$7</definedName>
    <definedName name="_xlnm.Print_Titles" localSheetId="4">'2017'!$6:$7</definedName>
    <definedName name="_xlnm.Print_Titles" localSheetId="5">'2018'!$6:$7</definedName>
    <definedName name="_xlnm.Print_Titles" localSheetId="6">'2019'!$6:$7</definedName>
    <definedName name="_xlnm.Print_Titles" localSheetId="7">'2020'!$6:$7</definedName>
  </definedNames>
  <calcPr fullCalcOnLoad="1"/>
</workbook>
</file>

<file path=xl/sharedStrings.xml><?xml version="1.0" encoding="utf-8"?>
<sst xmlns="http://schemas.openxmlformats.org/spreadsheetml/2006/main" count="1851" uniqueCount="365">
  <si>
    <t xml:space="preserve">ПРОГНОЗ  </t>
  </si>
  <si>
    <t xml:space="preserve"> Ед.</t>
  </si>
  <si>
    <t xml:space="preserve"> измер.</t>
  </si>
  <si>
    <t>отчет</t>
  </si>
  <si>
    <t>оценка</t>
  </si>
  <si>
    <t>1 вар.</t>
  </si>
  <si>
    <t>2 вар.</t>
  </si>
  <si>
    <t>№</t>
  </si>
  <si>
    <t>пп</t>
  </si>
  <si>
    <t>Наименование показателей</t>
  </si>
  <si>
    <t>1.</t>
  </si>
  <si>
    <t>тыс. руб.</t>
  </si>
  <si>
    <t>2.</t>
  </si>
  <si>
    <t>Отгружено товаров собственного производства, выполнено работ и услуг собственными силами - всего</t>
  </si>
  <si>
    <t>Производство промышленной продукции</t>
  </si>
  <si>
    <t>I.</t>
  </si>
  <si>
    <t>в соотв.ед.</t>
  </si>
  <si>
    <t xml:space="preserve">Произведено промышленной продукции в натуральном выражении:                    </t>
  </si>
  <si>
    <t>II.</t>
  </si>
  <si>
    <t>Реализовано сельскохозяйственной продукции</t>
  </si>
  <si>
    <t>Производство агропромышленной продукции сельхозпредприятиями</t>
  </si>
  <si>
    <t xml:space="preserve">  Основные показатели, представляемые для разработки прогноза,</t>
  </si>
  <si>
    <t>форма - Поселения</t>
  </si>
  <si>
    <t>III.</t>
  </si>
  <si>
    <t xml:space="preserve">Произведено сельскохозяйственной продукции в натуральном выражении:   в том числе по организациям - производителям продукции                 </t>
  </si>
  <si>
    <t xml:space="preserve">  -"-</t>
  </si>
  <si>
    <t>Демографические показатели</t>
  </si>
  <si>
    <t>Численность постоянного населения (среднегодовая)</t>
  </si>
  <si>
    <t>IV.</t>
  </si>
  <si>
    <t>Труд и занятость</t>
  </si>
  <si>
    <t>Численность безработных, зарегистрированных в службах занятости</t>
  </si>
  <si>
    <t>V.</t>
  </si>
  <si>
    <t>Рынок товаров и услуг</t>
  </si>
  <si>
    <t>Оборот розничной торговли</t>
  </si>
  <si>
    <t>в % к предыдущему году в сопоставимых ценах</t>
  </si>
  <si>
    <t>тыс. руб. в ценах соответствующих лет</t>
  </si>
  <si>
    <t>%</t>
  </si>
  <si>
    <t>Оборот общественного питания</t>
  </si>
  <si>
    <t>3.</t>
  </si>
  <si>
    <t>4.</t>
  </si>
  <si>
    <t>5.</t>
  </si>
  <si>
    <t>6.</t>
  </si>
  <si>
    <t>Объем платных услуг населению</t>
  </si>
  <si>
    <t>Среднесписочная численность работников организаций</t>
  </si>
  <si>
    <t>тыс. чел.</t>
  </si>
  <si>
    <t>в том числе по видам деятельности и организациям - производителям промышленной продуции</t>
  </si>
  <si>
    <t>2011 г.</t>
  </si>
  <si>
    <t xml:space="preserve">  2014 г.- прогноз</t>
  </si>
  <si>
    <t>2012 г.</t>
  </si>
  <si>
    <t xml:space="preserve">  2015 г.- прогноз</t>
  </si>
  <si>
    <t>2013 г.</t>
  </si>
  <si>
    <t xml:space="preserve">  2016 г.- прогноз</t>
  </si>
  <si>
    <t>социально-экономического развития на 2014 год и на период до 2016 года</t>
  </si>
  <si>
    <r>
      <t xml:space="preserve"> по поселению  ___</t>
    </r>
    <r>
      <rPr>
        <b/>
        <u val="single"/>
        <sz val="10"/>
        <color indexed="8"/>
        <rFont val="Arial Cyr"/>
        <family val="0"/>
      </rPr>
      <t>Солнечный</t>
    </r>
    <r>
      <rPr>
        <b/>
        <sz val="10"/>
        <color indexed="8"/>
        <rFont val="Arial Cyr"/>
        <family val="0"/>
      </rPr>
      <t>_____________________________</t>
    </r>
  </si>
  <si>
    <t>социально-экономического развития на 2016 год и на период до 2016 года</t>
  </si>
  <si>
    <t>2014 г.</t>
  </si>
  <si>
    <t>2015 г.</t>
  </si>
  <si>
    <t xml:space="preserve">  2017 г.- прогноз</t>
  </si>
  <si>
    <t xml:space="preserve">  2018 г.- прогноз</t>
  </si>
  <si>
    <t xml:space="preserve">социально-экономического развития </t>
  </si>
  <si>
    <t>2016 г.</t>
  </si>
  <si>
    <t xml:space="preserve">  2019 г.- прогноз</t>
  </si>
  <si>
    <t>1. Демографические показатели</t>
  </si>
  <si>
    <t xml:space="preserve">Численность постоянного населения </t>
  </si>
  <si>
    <t>на начало года</t>
  </si>
  <si>
    <t>на конец года</t>
  </si>
  <si>
    <t>среднегодовая</t>
  </si>
  <si>
    <t>темп роста к предыдущему году</t>
  </si>
  <si>
    <t>Естественный прирост</t>
  </si>
  <si>
    <t>число родившихся</t>
  </si>
  <si>
    <t>число умерших</t>
  </si>
  <si>
    <t>Миграционный прирост</t>
  </si>
  <si>
    <t>число прибывших</t>
  </si>
  <si>
    <t>число выбывших</t>
  </si>
  <si>
    <t>Темп роста к предыдущему году</t>
  </si>
  <si>
    <t>естественного прироста</t>
  </si>
  <si>
    <t>рождаемости</t>
  </si>
  <si>
    <t>смертности</t>
  </si>
  <si>
    <t>миграционного прироста</t>
  </si>
  <si>
    <t>2. Производство промышленной продукции</t>
  </si>
  <si>
    <t>3. Малый бизнес</t>
  </si>
  <si>
    <t>в том числе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</si>
  <si>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</si>
  <si>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</si>
  <si>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</si>
  <si>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</si>
  <si>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прочие магазины</t>
  </si>
  <si>
    <t>павильоны</t>
  </si>
  <si>
    <t>палатки, киоски</t>
  </si>
  <si>
    <t>аптеки и аптечные магазины</t>
  </si>
  <si>
    <t>аптечные пункты</t>
  </si>
  <si>
    <t>ед./посад.мест</t>
  </si>
  <si>
    <t>из них</t>
  </si>
  <si>
    <t>общедоступные столовые, закусочные</t>
  </si>
  <si>
    <t>столовые учебных заведений, организаций</t>
  </si>
  <si>
    <t>рестораны, кафе, бары</t>
  </si>
  <si>
    <t>3.1. Объекты бытового обслуживания</t>
  </si>
  <si>
    <t>3.3. Предприятия общественного питания</t>
  </si>
  <si>
    <t>3.2. Предприятия торговли</t>
  </si>
  <si>
    <t>по ремонту, окраске и пошиву обуви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</si>
  <si>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</si>
  <si>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техническому обслуживанию и ремонту транспортных средств, машин и оборудования</t>
  </si>
  <si>
    <t>парикмахерские и косметические услуги</t>
  </si>
  <si>
    <t>фотоателье, фото- и кинолабораторий</t>
  </si>
  <si>
    <t>прочие услуги бытового характера</t>
  </si>
  <si>
    <t>3.4. Прочие объекты потребительского рынка</t>
  </si>
  <si>
    <t>единиц</t>
  </si>
  <si>
    <t>единиц/м2 торг.площади</t>
  </si>
  <si>
    <t>единица</t>
  </si>
  <si>
    <t>4. Рынок товаров и услуг</t>
  </si>
  <si>
    <t>Экономически активное население</t>
  </si>
  <si>
    <t>человек</t>
  </si>
  <si>
    <t>Численность безработных, зарегистрированных в органах государственной службы занятости(на конец года)</t>
  </si>
  <si>
    <t>Количество трудоустроенных,  из числа безработных, зарегистрированных в органах государственной службы занятости</t>
  </si>
  <si>
    <t xml:space="preserve">Уровень безработицы,  зарегистрированной в органах              
государственной службы занятости
</t>
  </si>
  <si>
    <t xml:space="preserve">Доля экономически активного населения в общей численности населения  </t>
  </si>
  <si>
    <t>6. Развитие социальной сферы</t>
  </si>
  <si>
    <t>Общеобразовательные организации на начало учебного года</t>
  </si>
  <si>
    <t>Численность обучающихся общеобразовательных организаций с учетом обособленных подразделений (филиалов)</t>
  </si>
  <si>
    <t>из них специалисты культурно-досуговой деятельности</t>
  </si>
  <si>
    <t>6.2. Культура</t>
  </si>
  <si>
    <t>6.2.1. Учреждения культурно-досугового типа</t>
  </si>
  <si>
    <t>6.2.2. Обособленныые подразделения (филиалы) библиотек</t>
  </si>
  <si>
    <t>Численность работников библиотек с учетом обособленных подразделений (филиалов)</t>
  </si>
  <si>
    <t>из них библиотечных работников</t>
  </si>
  <si>
    <t>6.3. Физическая культура и спорт</t>
  </si>
  <si>
    <t>6.1. Образование</t>
  </si>
  <si>
    <t>6.1.1. Среднее общее образование</t>
  </si>
  <si>
    <t>6.1.2. Дополнительное образование</t>
  </si>
  <si>
    <t>Детские,музыкальные, художественные, хореографические школы и школы искусств</t>
  </si>
  <si>
    <t>Число мероприятий</t>
  </si>
  <si>
    <t>Охват человек</t>
  </si>
  <si>
    <t>Клубные формирования, коллективы</t>
  </si>
  <si>
    <t>Посещения клубных формирований, коллективов</t>
  </si>
  <si>
    <t xml:space="preserve">Численность работников </t>
  </si>
  <si>
    <t>из них преподавателей</t>
  </si>
  <si>
    <t>Число спортивных сооружений - всего</t>
  </si>
  <si>
    <t>плоскостные спортивные сооружения</t>
  </si>
  <si>
    <t>спортивные залы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</si>
  <si>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</si>
  <si>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</si>
  <si>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6.4. Молодежная политика</t>
  </si>
  <si>
    <t>Молодежные формирования</t>
  </si>
  <si>
    <t>Мероприятия в сфере молодежной политики</t>
  </si>
  <si>
    <t>ед./человек</t>
  </si>
  <si>
    <t>Спортивные учреждения</t>
  </si>
  <si>
    <t>Количество занимающихся физической культурой и спортом</t>
  </si>
  <si>
    <t>Количество спортивных секций</t>
  </si>
  <si>
    <t>Тренера, преподаватели</t>
  </si>
  <si>
    <t>Количество участников</t>
  </si>
  <si>
    <t xml:space="preserve">в том числе </t>
  </si>
  <si>
    <t>Поселковые</t>
  </si>
  <si>
    <t>Районные</t>
  </si>
  <si>
    <t>7.1. Жилищный фонд</t>
  </si>
  <si>
    <t>многоквартирные жилые дома</t>
  </si>
  <si>
    <t>общежития, в том числе:</t>
  </si>
  <si>
    <t>муниципального жилого фонда</t>
  </si>
  <si>
    <t>Общая площадь жилых помещений</t>
  </si>
  <si>
    <t>Общая площадь аварийного жилищного фонда</t>
  </si>
  <si>
    <t xml:space="preserve"> Всего</t>
  </si>
  <si>
    <t>Число проживающих в ветхих жилых домах</t>
  </si>
  <si>
    <t>Число проживающих в аварийных жилых домах</t>
  </si>
  <si>
    <t>Общая площадь расселенного аварийного жилищного фонда</t>
  </si>
  <si>
    <t>7. Коммунальная сфера</t>
  </si>
  <si>
    <t>в том числе из аварийных жилых домов</t>
  </si>
  <si>
    <t>7.2. Коммунальный комплекс</t>
  </si>
  <si>
    <t>Одиночное протяжение уличной газовой сети</t>
  </si>
  <si>
    <t>в том числе нуждающейся в замене и ремонте</t>
  </si>
  <si>
    <t xml:space="preserve">Общая протяженность улиц, проездов, набережных </t>
  </si>
  <si>
    <t>Общая протяженность освещенных частей улиц, проездов, набережных</t>
  </si>
  <si>
    <t xml:space="preserve">Переселено из ветхих и аварийных жилых домов 
</t>
  </si>
  <si>
    <t>7.3. Улично-дорожная сеть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</si>
  <si>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</si>
  <si>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</si>
  <si>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</si>
  <si>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</si>
  <si>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</si>
  <si>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линии электропередачи</t>
  </si>
  <si>
    <t>в том числе:</t>
  </si>
  <si>
    <t>нуждающейся в замене</t>
  </si>
  <si>
    <t>замененное и отремонтированное за отчетный год</t>
  </si>
  <si>
    <t>Светофорные объекты</t>
  </si>
  <si>
    <t>Дорожные знаки</t>
  </si>
  <si>
    <t>Декоративное металлическое ограждение автодорог</t>
  </si>
  <si>
    <t>8. Муниципальные закупки</t>
  </si>
  <si>
    <t>Объем продукции, закупаемый для муниципальных нужд за счет бюджета сельского поселения</t>
  </si>
  <si>
    <t xml:space="preserve">единиц </t>
  </si>
  <si>
    <t xml:space="preserve"> м2</t>
  </si>
  <si>
    <t>м</t>
  </si>
  <si>
    <t>км</t>
  </si>
  <si>
    <t>2015г.</t>
  </si>
  <si>
    <t xml:space="preserve">  Основные показатели прогноза социально-экономического развития</t>
  </si>
  <si>
    <t xml:space="preserve"> сельского  поселения Солнечный</t>
  </si>
  <si>
    <t>на 2017 год и на плановый период 2018 и 2019 годов</t>
  </si>
  <si>
    <t>6/326</t>
  </si>
  <si>
    <t>7\356</t>
  </si>
  <si>
    <t>8\364</t>
  </si>
  <si>
    <t>2\55</t>
  </si>
  <si>
    <t>4/120</t>
  </si>
  <si>
    <t>3\95</t>
  </si>
  <si>
    <t>3/290</t>
  </si>
  <si>
    <t>11/671</t>
  </si>
  <si>
    <t>14/766</t>
  </si>
  <si>
    <t>15/774</t>
  </si>
  <si>
    <t>13/741</t>
  </si>
  <si>
    <t>45/3427</t>
  </si>
  <si>
    <t>52/3672</t>
  </si>
  <si>
    <t>54/3885</t>
  </si>
  <si>
    <t>57/4467</t>
  </si>
  <si>
    <t>53/3998</t>
  </si>
  <si>
    <t>19/1546</t>
  </si>
  <si>
    <t>20/1641</t>
  </si>
  <si>
    <t>21/1751</t>
  </si>
  <si>
    <t>1/480</t>
  </si>
  <si>
    <t>2/735</t>
  </si>
  <si>
    <t>3/1035</t>
  </si>
  <si>
    <t>2/104</t>
  </si>
  <si>
    <t>3/169</t>
  </si>
  <si>
    <t>5/689</t>
  </si>
  <si>
    <t>6/767</t>
  </si>
  <si>
    <t>7/851</t>
  </si>
  <si>
    <t>1/145</t>
  </si>
  <si>
    <t>2/275</t>
  </si>
  <si>
    <t>12/411</t>
  </si>
  <si>
    <t>17/486</t>
  </si>
  <si>
    <t>14/441</t>
  </si>
  <si>
    <t>15/461</t>
  </si>
  <si>
    <t>16/470</t>
  </si>
  <si>
    <t>6\62</t>
  </si>
  <si>
    <t>5\52</t>
  </si>
  <si>
    <t xml:space="preserve">5. Труд и занятость </t>
  </si>
  <si>
    <t>на 2018 год и на плановый период 2019 и 2020 годов</t>
  </si>
  <si>
    <t>2016г.</t>
  </si>
  <si>
    <t>2017 г.</t>
  </si>
  <si>
    <t xml:space="preserve">  2020 г.- прогноз</t>
  </si>
  <si>
    <t>52(4118)</t>
  </si>
  <si>
    <t>53(4168)</t>
  </si>
  <si>
    <t>53(4283)</t>
  </si>
  <si>
    <t>60(4673)</t>
  </si>
  <si>
    <t>11(2050)</t>
  </si>
  <si>
    <t>10(2000)</t>
  </si>
  <si>
    <t>12(2200)</t>
  </si>
  <si>
    <t>13(2300)</t>
  </si>
  <si>
    <t>14(805)</t>
  </si>
  <si>
    <t>15(900)</t>
  </si>
  <si>
    <t>17(1000)</t>
  </si>
  <si>
    <t>6(680)</t>
  </si>
  <si>
    <t>5(600)</t>
  </si>
  <si>
    <t>16(531)</t>
  </si>
  <si>
    <t>18(631)</t>
  </si>
  <si>
    <t>5(52)</t>
  </si>
  <si>
    <t>6(62)</t>
  </si>
  <si>
    <t xml:space="preserve"> 3(75) </t>
  </si>
  <si>
    <t>3(75)</t>
  </si>
  <si>
    <t>4(120)</t>
  </si>
  <si>
    <t>2(200)</t>
  </si>
  <si>
    <t>3(290)</t>
  </si>
  <si>
    <t>8(357)</t>
  </si>
  <si>
    <t>6(280)</t>
  </si>
  <si>
    <t>на 2019 год и на плановый период 2020 и 2021 годов</t>
  </si>
  <si>
    <t>2017г.</t>
  </si>
  <si>
    <t>2018 г.</t>
  </si>
  <si>
    <t xml:space="preserve">  2021 г.- прогноз</t>
  </si>
  <si>
    <t>3\75</t>
  </si>
  <si>
    <t>8/454</t>
  </si>
  <si>
    <t>7/310</t>
  </si>
  <si>
    <t>1971.9</t>
  </si>
  <si>
    <t>на 2020 год и на плановый период 2021 и 2022 годов</t>
  </si>
  <si>
    <t>2019 г.</t>
  </si>
  <si>
    <t>20/1498</t>
  </si>
  <si>
    <t>21/1648</t>
  </si>
  <si>
    <t>4/345</t>
  </si>
  <si>
    <t>5/545</t>
  </si>
  <si>
    <t>4/893</t>
  </si>
  <si>
    <t>5/1023</t>
  </si>
  <si>
    <t>18/601</t>
  </si>
  <si>
    <t>20/731</t>
  </si>
  <si>
    <t>21/761</t>
  </si>
  <si>
    <t>6/270</t>
  </si>
  <si>
    <t>7/300</t>
  </si>
  <si>
    <t xml:space="preserve">  2022 г.- прогноз</t>
  </si>
  <si>
    <t>8/364</t>
  </si>
  <si>
    <t>54/7083</t>
  </si>
  <si>
    <t>55/7098</t>
  </si>
  <si>
    <t>63/8443</t>
  </si>
  <si>
    <t>58/7243</t>
  </si>
  <si>
    <t>64/8458</t>
  </si>
  <si>
    <t>60/7273</t>
  </si>
  <si>
    <t>65/8488</t>
  </si>
  <si>
    <t>4/3680</t>
  </si>
  <si>
    <t>5/4330</t>
  </si>
  <si>
    <t>2/46</t>
  </si>
  <si>
    <t>3/116</t>
  </si>
  <si>
    <t>2/20</t>
  </si>
  <si>
    <t>3/35</t>
  </si>
  <si>
    <t>4/50</t>
  </si>
  <si>
    <t>5/65</t>
  </si>
  <si>
    <t>5/50</t>
  </si>
  <si>
    <t>18/800</t>
  </si>
  <si>
    <t>20/848</t>
  </si>
  <si>
    <t>4/76</t>
  </si>
  <si>
    <t>5/94</t>
  </si>
  <si>
    <t>на 2021 год и на плановый период 2022 и 2023 годов</t>
  </si>
  <si>
    <t>2020 г.</t>
  </si>
  <si>
    <t xml:space="preserve">  2023 г.- прогноз</t>
  </si>
  <si>
    <t>60/7510</t>
  </si>
  <si>
    <t>66/8710</t>
  </si>
  <si>
    <t>62/7670</t>
  </si>
  <si>
    <t>68/8670</t>
  </si>
  <si>
    <t>66/8020</t>
  </si>
  <si>
    <t>70/8810</t>
  </si>
  <si>
    <t>19/1392</t>
  </si>
  <si>
    <t>20/1472</t>
  </si>
  <si>
    <t>19/1472</t>
  </si>
  <si>
    <t>5/3944</t>
  </si>
  <si>
    <t>6/4594</t>
  </si>
  <si>
    <t>5/375</t>
  </si>
  <si>
    <t>6/575</t>
  </si>
  <si>
    <t>5/1021</t>
  </si>
  <si>
    <t>6/1151</t>
  </si>
  <si>
    <t>22/712</t>
  </si>
  <si>
    <t>23/782</t>
  </si>
  <si>
    <t>24/852</t>
  </si>
  <si>
    <t>3/30</t>
  </si>
  <si>
    <t>4/40</t>
  </si>
  <si>
    <t>23/918</t>
  </si>
  <si>
    <t>25/994</t>
  </si>
  <si>
    <t>24/1118</t>
  </si>
  <si>
    <t>26/1194</t>
  </si>
  <si>
    <t>6/124</t>
  </si>
  <si>
    <t>7/160</t>
  </si>
  <si>
    <t>9/654</t>
  </si>
  <si>
    <t>9/340</t>
  </si>
  <si>
    <t>10/380</t>
  </si>
  <si>
    <t>2. Бюджет муниципального образования</t>
  </si>
  <si>
    <t xml:space="preserve">4. Труд и занятость </t>
  </si>
  <si>
    <t>5. Развитие социальной сферы</t>
  </si>
  <si>
    <t>5.1. Образование</t>
  </si>
  <si>
    <t>5.1.1. Среднее общее образование</t>
  </si>
  <si>
    <t>5.1.2. Дополнительное образование</t>
  </si>
  <si>
    <t>5.2. Культура</t>
  </si>
  <si>
    <t>5.2.1. Учреждения культурно-досугового типа</t>
  </si>
  <si>
    <t>5.2.2. Обособленныые подразделения (филиалы) библиотек</t>
  </si>
  <si>
    <t>5.3. Физическая культура и спорт</t>
  </si>
  <si>
    <t>5.4. Молодежная политика</t>
  </si>
  <si>
    <t>6. Коммунальная сфера</t>
  </si>
  <si>
    <t>6.1. Жилищный фонд</t>
  </si>
  <si>
    <t>6.2. Коммунальный комплекс</t>
  </si>
  <si>
    <t>6.3. Улично-дорожная сеть</t>
  </si>
  <si>
    <t>Доходы муниципального образования всего, в том числе:</t>
  </si>
  <si>
    <t>Расходы муниципального образования всего, в том числе:</t>
  </si>
  <si>
    <t>налоговые доходы</t>
  </si>
  <si>
    <t xml:space="preserve">неналоговые доходы 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</si>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</sst>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_)"/>
    <numFmt numFmtId="175" formatCode="General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#,##0.00&quot;р.&quot;"/>
    <numFmt numFmtId="189" formatCode="_-* #,##0.00[$р.-419]_-;\-* #,##0.00[$р.-419]_-;_-* &quot;-&quot;??[$р.-419]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_ ;\-#,##0.0\ "/>
    <numFmt numFmtId="195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u val="single"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174" fontId="3" fillId="33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Alignment="1">
      <alignment horizontal="justify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17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17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0" fontId="0" fillId="0" borderId="20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17" xfId="0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1" xfId="0" applyNumberFormat="1" applyBorder="1" applyAlignment="1">
      <alignment/>
    </xf>
    <xf numFmtId="186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20" xfId="0" applyFont="1" applyFill="1" applyBorder="1" applyAlignment="1" quotePrefix="1">
      <alignment horizontal="center" vertical="center" wrapText="1"/>
    </xf>
    <xf numFmtId="0" fontId="0" fillId="7" borderId="14" xfId="0" applyFont="1" applyFill="1" applyBorder="1" applyAlignment="1" quotePrefix="1">
      <alignment horizontal="left" vertical="center" wrapText="1"/>
    </xf>
    <xf numFmtId="3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3" fontId="0" fillId="7" borderId="21" xfId="0" applyNumberFormat="1" applyFill="1" applyBorder="1" applyAlignment="1">
      <alignment/>
    </xf>
    <xf numFmtId="0" fontId="0" fillId="7" borderId="16" xfId="0" applyFill="1" applyBorder="1" applyAlignment="1">
      <alignment/>
    </xf>
    <xf numFmtId="3" fontId="0" fillId="7" borderId="17" xfId="0" applyNumberFormat="1" applyFill="1" applyBorder="1" applyAlignment="1">
      <alignment/>
    </xf>
    <xf numFmtId="186" fontId="0" fillId="7" borderId="17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3" fontId="0" fillId="3" borderId="17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3" xfId="0" applyFill="1" applyBorder="1" applyAlignment="1">
      <alignment/>
    </xf>
    <xf numFmtId="186" fontId="0" fillId="3" borderId="17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186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33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86" fontId="9" fillId="34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/>
    </xf>
    <xf numFmtId="174" fontId="16" fillId="34" borderId="0" xfId="0" applyNumberFormat="1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74" fontId="12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/>
    </xf>
    <xf numFmtId="0" fontId="15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vertical="center"/>
    </xf>
    <xf numFmtId="4" fontId="9" fillId="34" borderId="17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7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wrapText="1"/>
    </xf>
    <xf numFmtId="0" fontId="54" fillId="34" borderId="17" xfId="0" applyFont="1" applyFill="1" applyBorder="1" applyAlignment="1">
      <alignment horizontal="center" wrapText="1"/>
    </xf>
    <xf numFmtId="17" fontId="9" fillId="34" borderId="17" xfId="0" applyNumberFormat="1" applyFont="1" applyFill="1" applyBorder="1" applyAlignment="1">
      <alignment horizontal="center"/>
    </xf>
    <xf numFmtId="0" fontId="9" fillId="34" borderId="17" xfId="58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center" wrapText="1"/>
    </xf>
    <xf numFmtId="13" fontId="9" fillId="34" borderId="17" xfId="0" applyNumberFormat="1" applyFont="1" applyFill="1" applyBorder="1" applyAlignment="1">
      <alignment horizontal="center"/>
    </xf>
    <xf numFmtId="192" fontId="9" fillId="34" borderId="17" xfId="62" applyNumberFormat="1" applyFont="1" applyFill="1" applyBorder="1" applyAlignment="1">
      <alignment horizontal="center"/>
    </xf>
    <xf numFmtId="189" fontId="9" fillId="34" borderId="17" xfId="43" applyNumberFormat="1" applyFont="1" applyFill="1" applyBorder="1" applyAlignment="1">
      <alignment horizontal="center"/>
    </xf>
    <xf numFmtId="189" fontId="9" fillId="34" borderId="17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left" vertical="center" wrapText="1"/>
    </xf>
    <xf numFmtId="3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17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7" xfId="0" applyFont="1" applyFill="1" applyBorder="1" applyAlignment="1">
      <alignment wrapText="1"/>
    </xf>
    <xf numFmtId="2" fontId="9" fillId="34" borderId="17" xfId="0" applyNumberFormat="1" applyFont="1" applyFill="1" applyBorder="1" applyAlignment="1">
      <alignment/>
    </xf>
    <xf numFmtId="186" fontId="9" fillId="34" borderId="17" xfId="0" applyNumberFormat="1" applyFont="1" applyFill="1" applyBorder="1" applyAlignment="1">
      <alignment/>
    </xf>
    <xf numFmtId="0" fontId="57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180" fontId="9" fillId="34" borderId="17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34" borderId="14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17" fontId="9" fillId="34" borderId="17" xfId="0" applyNumberFormat="1" applyFont="1" applyFill="1" applyBorder="1" applyAlignment="1">
      <alignment horizontal="center"/>
    </xf>
    <xf numFmtId="189" fontId="9" fillId="34" borderId="17" xfId="0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71" fontId="9" fillId="34" borderId="17" xfId="0" applyNumberFormat="1" applyFont="1" applyFill="1" applyBorder="1" applyAlignment="1">
      <alignment horizontal="left" vertical="top" wrapText="1"/>
    </xf>
    <xf numFmtId="194" fontId="9" fillId="34" borderId="17" xfId="0" applyNumberFormat="1" applyFont="1" applyFill="1" applyBorder="1" applyAlignment="1">
      <alignment horizontal="center"/>
    </xf>
    <xf numFmtId="0" fontId="9" fillId="34" borderId="17" xfId="59" applyNumberFormat="1" applyFont="1" applyFill="1" applyBorder="1" applyAlignment="1">
      <alignment horizontal="center"/>
    </xf>
    <xf numFmtId="192" fontId="9" fillId="34" borderId="17" xfId="64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/>
    </xf>
    <xf numFmtId="49" fontId="9" fillId="34" borderId="17" xfId="59" applyNumberFormat="1" applyFont="1" applyFill="1" applyBorder="1" applyAlignment="1">
      <alignment horizontal="center"/>
    </xf>
    <xf numFmtId="49" fontId="9" fillId="34" borderId="17" xfId="64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34" borderId="14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vertical="center"/>
    </xf>
    <xf numFmtId="180" fontId="9" fillId="34" borderId="17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/>
    </xf>
    <xf numFmtId="49" fontId="9" fillId="34" borderId="17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180" fontId="9" fillId="34" borderId="17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horizontal="left" vertical="center" wrapText="1"/>
    </xf>
    <xf numFmtId="180" fontId="9" fillId="34" borderId="14" xfId="0" applyNumberFormat="1" applyFont="1" applyFill="1" applyBorder="1" applyAlignment="1">
      <alignment horizontal="center"/>
    </xf>
    <xf numFmtId="180" fontId="9" fillId="0" borderId="17" xfId="0" applyNumberFormat="1" applyFont="1" applyBorder="1" applyAlignment="1">
      <alignment horizontal="center"/>
    </xf>
    <xf numFmtId="174" fontId="5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4" fontId="3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4" fontId="7" fillId="33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174" fontId="3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4" fontId="13" fillId="34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174" fontId="13" fillId="34" borderId="0" xfId="0" applyNumberFormat="1" applyFont="1" applyFill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16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\feu\Users\&#1055;&#1086;&#1083;&#1100;&#1079;&#1086;&#1074;&#1072;&#1090;&#1077;&#1083;&#1100;\Downloads\&#1057;&#1086;&#1094;&#1080;&#1072;&#1083;&#1100;&#1085;&#1086;-&#1101;&#1082;&#1086;&#1085;&#1086;&#1084;%20&#1087;&#1088;&#1086;&#1075;&#1085;&#1086;&#1079;%202018-2020&#1075;&#1075;%20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\Share\Users\&#1055;&#1086;&#1083;&#1100;&#1079;&#1086;&#1074;&#1072;&#1090;&#1077;&#1083;&#1100;\Downloads\&#1069;&#1050;&#1054;&#1053;&#1054;&#1052;&#1048;&#1050;&#1040;\&#1057;&#1086;&#1094;&#1080;&#1072;&#1083;&#1100;&#1085;&#1086;-&#1101;&#1082;&#1086;&#1085;&#1086;&#1084;%20&#1087;&#1088;&#1086;&#1075;&#1085;&#1086;&#1079;%202018-2020&#1075;&#1075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94;&#1080;&#1072;&#1083;&#1100;&#1085;&#1086;-&#1101;&#1082;&#1086;&#1085;&#1086;&#1084;%20&#1087;&#1088;&#1086;&#1075;&#1085;&#1086;&#1079;%202021-2023.&#1075;&#1075;&#1051;&#1077;&#1087;&#1082;&#1086;&#1074;%20&#1079;&#1072;&#108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</sheetNames>
    <sheetDataSet>
      <sheetData sheetId="4">
        <row r="46">
          <cell r="D46" t="str">
            <v>13(632)</v>
          </cell>
          <cell r="E46" t="str">
            <v>11(555)</v>
          </cell>
          <cell r="F46" t="str">
            <v>11(555)</v>
          </cell>
          <cell r="G46" t="str">
            <v>15(767)</v>
          </cell>
          <cell r="H46" t="str">
            <v>11(555)</v>
          </cell>
          <cell r="I46" t="str">
            <v>15(767)</v>
          </cell>
          <cell r="J46" t="str">
            <v>11(555)</v>
          </cell>
          <cell r="K46" t="str">
            <v>15(767)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</sheetNames>
    <sheetDataSet>
      <sheetData sheetId="3">
        <row r="63">
          <cell r="E63">
            <v>6144</v>
          </cell>
          <cell r="G63">
            <v>6273</v>
          </cell>
          <cell r="H63">
            <v>6325</v>
          </cell>
          <cell r="I63">
            <v>6325</v>
          </cell>
          <cell r="J63">
            <v>6426</v>
          </cell>
        </row>
        <row r="64">
          <cell r="E64">
            <v>15</v>
          </cell>
          <cell r="G64">
            <v>14</v>
          </cell>
          <cell r="H64">
            <v>13</v>
          </cell>
          <cell r="I64">
            <v>12</v>
          </cell>
          <cell r="J64">
            <v>12</v>
          </cell>
        </row>
        <row r="65">
          <cell r="E65">
            <v>42</v>
          </cell>
          <cell r="G65">
            <v>40</v>
          </cell>
          <cell r="H65">
            <v>39</v>
          </cell>
          <cell r="I65">
            <v>38</v>
          </cell>
          <cell r="J65">
            <v>37</v>
          </cell>
        </row>
        <row r="66">
          <cell r="E66">
            <v>0.244140625</v>
          </cell>
          <cell r="G66">
            <v>0.22317870237525905</v>
          </cell>
          <cell r="H66">
            <v>0.20553359683794467</v>
          </cell>
          <cell r="I66">
            <v>0.18972332015810275</v>
          </cell>
          <cell r="J66">
            <v>0.18674136321195145</v>
          </cell>
        </row>
        <row r="67">
          <cell r="E67">
            <v>44.8</v>
          </cell>
          <cell r="G67">
            <v>46.2</v>
          </cell>
          <cell r="H67">
            <v>45</v>
          </cell>
          <cell r="I67">
            <v>46.6</v>
          </cell>
          <cell r="J67">
            <v>45.7</v>
          </cell>
        </row>
        <row r="71">
          <cell r="E71">
            <v>3</v>
          </cell>
          <cell r="F71">
            <v>3</v>
          </cell>
          <cell r="G71">
            <v>3</v>
          </cell>
          <cell r="H71">
            <v>3</v>
          </cell>
          <cell r="I71">
            <v>3</v>
          </cell>
          <cell r="J71">
            <v>3</v>
          </cell>
        </row>
        <row r="72">
          <cell r="E72">
            <v>1658</v>
          </cell>
          <cell r="F72">
            <v>1716</v>
          </cell>
          <cell r="G72">
            <v>1700</v>
          </cell>
          <cell r="H72">
            <v>1786</v>
          </cell>
          <cell r="I72">
            <v>1750</v>
          </cell>
        </row>
        <row r="74"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</row>
        <row r="75">
          <cell r="E75">
            <v>30</v>
          </cell>
          <cell r="F75">
            <v>31</v>
          </cell>
          <cell r="G75">
            <v>30</v>
          </cell>
          <cell r="H75">
            <v>32</v>
          </cell>
          <cell r="I75">
            <v>30</v>
          </cell>
          <cell r="J75">
            <v>33</v>
          </cell>
        </row>
        <row r="76">
          <cell r="E76">
            <v>23</v>
          </cell>
          <cell r="F76">
            <v>23</v>
          </cell>
          <cell r="G76">
            <v>23</v>
          </cell>
          <cell r="H76">
            <v>24</v>
          </cell>
          <cell r="I76">
            <v>23</v>
          </cell>
          <cell r="J76">
            <v>25</v>
          </cell>
        </row>
        <row r="85"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</row>
        <row r="87"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</row>
        <row r="89">
          <cell r="E89">
            <v>3</v>
          </cell>
          <cell r="F89">
            <v>3</v>
          </cell>
          <cell r="G89">
            <v>3</v>
          </cell>
          <cell r="H89">
            <v>3</v>
          </cell>
          <cell r="I89">
            <v>3</v>
          </cell>
          <cell r="J89">
            <v>3</v>
          </cell>
        </row>
        <row r="90">
          <cell r="E90">
            <v>994</v>
          </cell>
          <cell r="F90">
            <v>1050</v>
          </cell>
          <cell r="G90">
            <v>994</v>
          </cell>
          <cell r="H90">
            <v>1150</v>
          </cell>
          <cell r="I90">
            <v>994</v>
          </cell>
        </row>
        <row r="91">
          <cell r="E91">
            <v>20</v>
          </cell>
          <cell r="F91">
            <v>20</v>
          </cell>
          <cell r="G91">
            <v>20</v>
          </cell>
          <cell r="H91">
            <v>20</v>
          </cell>
          <cell r="I91">
            <v>20</v>
          </cell>
          <cell r="J91">
            <v>20</v>
          </cell>
        </row>
        <row r="92">
          <cell r="E92">
            <v>20</v>
          </cell>
          <cell r="F92">
            <v>20</v>
          </cell>
          <cell r="G92">
            <v>20</v>
          </cell>
          <cell r="H92">
            <v>20</v>
          </cell>
          <cell r="I92">
            <v>20</v>
          </cell>
          <cell r="J92">
            <v>20</v>
          </cell>
        </row>
        <row r="93">
          <cell r="E93">
            <v>5600</v>
          </cell>
          <cell r="F93">
            <v>5800</v>
          </cell>
          <cell r="G93">
            <v>5600</v>
          </cell>
          <cell r="H93">
            <v>5900</v>
          </cell>
          <cell r="I93">
            <v>5800</v>
          </cell>
          <cell r="J93">
            <v>6000</v>
          </cell>
        </row>
        <row r="97">
          <cell r="E97">
            <v>5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</row>
        <row r="98"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</row>
      </sheetData>
      <sheetData sheetId="4">
        <row r="10">
          <cell r="G10">
            <v>13500</v>
          </cell>
          <cell r="H10">
            <v>14100</v>
          </cell>
          <cell r="I10">
            <v>14200</v>
          </cell>
          <cell r="J10">
            <v>14500</v>
          </cell>
        </row>
        <row r="11">
          <cell r="F11">
            <v>14100</v>
          </cell>
          <cell r="G11">
            <v>13600</v>
          </cell>
          <cell r="H11">
            <v>14200</v>
          </cell>
          <cell r="I11">
            <v>14500</v>
          </cell>
          <cell r="J11">
            <v>14800</v>
          </cell>
        </row>
        <row r="12">
          <cell r="F12">
            <v>14050</v>
          </cell>
          <cell r="G12">
            <v>13550</v>
          </cell>
          <cell r="H12">
            <v>14050</v>
          </cell>
          <cell r="I12">
            <v>14350</v>
          </cell>
          <cell r="J12">
            <v>14300</v>
          </cell>
        </row>
        <row r="13">
          <cell r="F13">
            <v>1.25</v>
          </cell>
          <cell r="G13">
            <v>0</v>
          </cell>
          <cell r="H13">
            <v>1.25</v>
          </cell>
          <cell r="I13">
            <v>1.85</v>
          </cell>
          <cell r="J13">
            <v>1.25</v>
          </cell>
        </row>
        <row r="14">
          <cell r="E14">
            <v>180</v>
          </cell>
          <cell r="F14">
            <v>195</v>
          </cell>
          <cell r="G14">
            <v>152</v>
          </cell>
          <cell r="H14">
            <v>210</v>
          </cell>
          <cell r="I14">
            <v>145</v>
          </cell>
          <cell r="J14">
            <v>250</v>
          </cell>
        </row>
        <row r="15">
          <cell r="E15">
            <v>230</v>
          </cell>
          <cell r="F15">
            <v>240</v>
          </cell>
          <cell r="G15">
            <v>210</v>
          </cell>
          <cell r="H15">
            <v>250</v>
          </cell>
          <cell r="I15">
            <v>210</v>
          </cell>
          <cell r="J15">
            <v>220</v>
          </cell>
        </row>
        <row r="16">
          <cell r="E16">
            <v>50</v>
          </cell>
          <cell r="F16">
            <v>45</v>
          </cell>
          <cell r="G16">
            <v>58</v>
          </cell>
          <cell r="H16">
            <v>40</v>
          </cell>
          <cell r="I16">
            <v>65</v>
          </cell>
          <cell r="J16">
            <v>50</v>
          </cell>
        </row>
        <row r="17">
          <cell r="E17">
            <v>870</v>
          </cell>
          <cell r="F17">
            <v>890</v>
          </cell>
          <cell r="G17">
            <v>950</v>
          </cell>
          <cell r="H17">
            <v>900</v>
          </cell>
          <cell r="I17">
            <v>990</v>
          </cell>
          <cell r="J17">
            <v>1000</v>
          </cell>
        </row>
        <row r="18">
          <cell r="E18">
            <v>650</v>
          </cell>
          <cell r="F18">
            <v>700</v>
          </cell>
          <cell r="G18">
            <v>600</v>
          </cell>
          <cell r="H18">
            <v>750</v>
          </cell>
          <cell r="I18">
            <v>650</v>
          </cell>
          <cell r="J18">
            <v>800</v>
          </cell>
        </row>
        <row r="19">
          <cell r="E19">
            <v>400</v>
          </cell>
          <cell r="F19">
            <v>380</v>
          </cell>
          <cell r="G19">
            <v>250</v>
          </cell>
          <cell r="H19">
            <v>350</v>
          </cell>
          <cell r="I19">
            <v>300</v>
          </cell>
          <cell r="J19">
            <v>400</v>
          </cell>
        </row>
        <row r="21">
          <cell r="E21">
            <v>8.3</v>
          </cell>
          <cell r="F21">
            <v>7.6</v>
          </cell>
          <cell r="G21">
            <v>3.9</v>
          </cell>
          <cell r="H21">
            <v>4.7</v>
          </cell>
          <cell r="I21">
            <v>3.4</v>
          </cell>
          <cell r="J21">
            <v>4.8</v>
          </cell>
        </row>
        <row r="22">
          <cell r="E22">
            <v>1.07</v>
          </cell>
          <cell r="F22">
            <v>1.06</v>
          </cell>
          <cell r="G22">
            <v>0</v>
          </cell>
          <cell r="H22">
            <v>-0.5</v>
          </cell>
          <cell r="I22">
            <v>-0.5</v>
          </cell>
          <cell r="J22">
            <v>1.05</v>
          </cell>
        </row>
        <row r="23">
          <cell r="E23">
            <v>3.3</v>
          </cell>
          <cell r="F23">
            <v>3.23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2.2</v>
          </cell>
          <cell r="F24">
            <v>1.12</v>
          </cell>
          <cell r="G24">
            <v>4.2</v>
          </cell>
          <cell r="H24">
            <v>5.5</v>
          </cell>
          <cell r="I24">
            <v>11.1</v>
          </cell>
          <cell r="J24">
            <v>1.1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  <sheetName val="2018"/>
      <sheetName val="2019"/>
      <sheetName val="2020"/>
    </sheetNames>
    <sheetDataSet>
      <sheetData sheetId="5">
        <row r="10">
          <cell r="I10">
            <v>14500</v>
          </cell>
        </row>
        <row r="74"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</row>
        <row r="75">
          <cell r="E75">
            <v>31</v>
          </cell>
          <cell r="F75">
            <v>30</v>
          </cell>
          <cell r="G75">
            <v>32</v>
          </cell>
          <cell r="H75">
            <v>30</v>
          </cell>
          <cell r="I75">
            <v>33</v>
          </cell>
          <cell r="J75">
            <v>33</v>
          </cell>
          <cell r="K75">
            <v>33</v>
          </cell>
        </row>
        <row r="76">
          <cell r="E76">
            <v>23</v>
          </cell>
          <cell r="F76">
            <v>23</v>
          </cell>
          <cell r="G76">
            <v>24</v>
          </cell>
          <cell r="H76">
            <v>23</v>
          </cell>
          <cell r="I76">
            <v>25</v>
          </cell>
          <cell r="J76">
            <v>25</v>
          </cell>
          <cell r="K76">
            <v>25</v>
          </cell>
        </row>
      </sheetData>
      <sheetData sheetId="6">
        <row r="71">
          <cell r="D71">
            <v>3</v>
          </cell>
          <cell r="E71">
            <v>3</v>
          </cell>
          <cell r="F71">
            <v>3</v>
          </cell>
          <cell r="G71">
            <v>3</v>
          </cell>
          <cell r="H71">
            <v>3</v>
          </cell>
          <cell r="I71">
            <v>3</v>
          </cell>
          <cell r="J71">
            <v>3</v>
          </cell>
          <cell r="K7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S17" sqref="S17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200" t="s">
        <v>22</v>
      </c>
      <c r="L1" s="201"/>
    </row>
    <row r="2" spans="1:12" ht="12.75">
      <c r="A2" s="10"/>
      <c r="B2" s="202" t="s">
        <v>52</v>
      </c>
      <c r="C2" s="203"/>
      <c r="D2" s="203"/>
      <c r="E2" s="203"/>
      <c r="F2" s="203"/>
      <c r="G2" s="203"/>
      <c r="H2" s="203"/>
      <c r="I2" s="203"/>
      <c r="J2" s="203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92" t="s">
        <v>21</v>
      </c>
      <c r="C4" s="204"/>
      <c r="D4" s="204"/>
      <c r="E4" s="204"/>
      <c r="F4" s="204"/>
      <c r="G4" s="204"/>
      <c r="H4" s="204"/>
      <c r="I4" s="204"/>
      <c r="J4" s="204"/>
      <c r="K4" s="2"/>
      <c r="L4" s="2"/>
    </row>
    <row r="5" spans="1:12" ht="12.75">
      <c r="A5" s="10"/>
      <c r="B5" s="192" t="s">
        <v>53</v>
      </c>
      <c r="C5" s="193"/>
      <c r="D5" s="193"/>
      <c r="E5" s="193"/>
      <c r="F5" s="193"/>
      <c r="G5" s="193"/>
      <c r="H5" s="193"/>
      <c r="I5" s="193"/>
      <c r="J5" s="193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96" t="s">
        <v>9</v>
      </c>
      <c r="C7" s="4" t="s">
        <v>1</v>
      </c>
      <c r="D7" s="5" t="s">
        <v>46</v>
      </c>
      <c r="E7" s="6" t="s">
        <v>48</v>
      </c>
      <c r="F7" s="6" t="s">
        <v>50</v>
      </c>
      <c r="G7" s="194" t="s">
        <v>47</v>
      </c>
      <c r="H7" s="195"/>
      <c r="I7" s="194" t="s">
        <v>49</v>
      </c>
      <c r="J7" s="195"/>
      <c r="K7" s="194" t="s">
        <v>51</v>
      </c>
      <c r="L7" s="195"/>
    </row>
    <row r="8" spans="1:12" ht="12.75">
      <c r="A8" s="12" t="s">
        <v>8</v>
      </c>
      <c r="B8" s="197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12796113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1154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11478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3598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735992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100.5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170928.32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111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215158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102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5:J5"/>
    <mergeCell ref="G7:H7"/>
    <mergeCell ref="I7:J7"/>
    <mergeCell ref="K7:L7"/>
    <mergeCell ref="B7:B8"/>
    <mergeCell ref="B1:J1"/>
    <mergeCell ref="K1:L1"/>
    <mergeCell ref="B2:J2"/>
    <mergeCell ref="B4:J4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E10" sqref="E10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200" t="s">
        <v>22</v>
      </c>
      <c r="L1" s="201"/>
    </row>
    <row r="2" spans="1:12" ht="12.75">
      <c r="A2" s="10"/>
      <c r="B2" s="202" t="s">
        <v>54</v>
      </c>
      <c r="C2" s="203"/>
      <c r="D2" s="203"/>
      <c r="E2" s="203"/>
      <c r="F2" s="203"/>
      <c r="G2" s="203"/>
      <c r="H2" s="203"/>
      <c r="I2" s="203"/>
      <c r="J2" s="203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92" t="s">
        <v>21</v>
      </c>
      <c r="C4" s="204"/>
      <c r="D4" s="204"/>
      <c r="E4" s="204"/>
      <c r="F4" s="204"/>
      <c r="G4" s="204"/>
      <c r="H4" s="204"/>
      <c r="I4" s="204"/>
      <c r="J4" s="204"/>
      <c r="K4" s="2"/>
      <c r="L4" s="2"/>
    </row>
    <row r="5" spans="1:12" ht="12.75">
      <c r="A5" s="10"/>
      <c r="B5" s="192" t="s">
        <v>53</v>
      </c>
      <c r="C5" s="193"/>
      <c r="D5" s="193"/>
      <c r="E5" s="193"/>
      <c r="F5" s="193"/>
      <c r="G5" s="193"/>
      <c r="H5" s="193"/>
      <c r="I5" s="193"/>
      <c r="J5" s="193"/>
      <c r="K5" s="2"/>
      <c r="L5" s="2"/>
    </row>
    <row r="6" spans="1:12" ht="12.75">
      <c r="A6" s="10"/>
      <c r="B6" s="1"/>
      <c r="C6" s="3"/>
      <c r="D6" s="3">
        <v>13</v>
      </c>
      <c r="E6" s="3">
        <v>14</v>
      </c>
      <c r="F6" s="3">
        <v>15</v>
      </c>
      <c r="G6" s="3"/>
      <c r="H6" s="3">
        <v>16</v>
      </c>
      <c r="I6" s="3">
        <v>17</v>
      </c>
      <c r="J6" s="3">
        <v>18</v>
      </c>
      <c r="K6" s="3"/>
      <c r="L6" s="3"/>
    </row>
    <row r="7" spans="1:12" ht="12.75">
      <c r="A7" s="11" t="s">
        <v>7</v>
      </c>
      <c r="B7" s="196" t="s">
        <v>9</v>
      </c>
      <c r="C7" s="4" t="s">
        <v>1</v>
      </c>
      <c r="D7" s="5" t="s">
        <v>50</v>
      </c>
      <c r="E7" s="6" t="s">
        <v>55</v>
      </c>
      <c r="F7" s="6" t="s">
        <v>56</v>
      </c>
      <c r="G7" s="194" t="s">
        <v>51</v>
      </c>
      <c r="H7" s="195"/>
      <c r="I7" s="194" t="s">
        <v>57</v>
      </c>
      <c r="J7" s="195"/>
      <c r="K7" s="194" t="s">
        <v>58</v>
      </c>
      <c r="L7" s="195"/>
    </row>
    <row r="8" spans="1:12" ht="12.75">
      <c r="A8" s="12" t="s">
        <v>8</v>
      </c>
      <c r="B8" s="197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17151625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1300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12038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3634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850364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103.8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196876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105.2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254212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101.7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7">
      <selection activeCell="K23" sqref="K23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4" width="12.75390625" style="0" customWidth="1"/>
    <col min="5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200" t="s">
        <v>22</v>
      </c>
      <c r="L1" s="201"/>
    </row>
    <row r="2" spans="1:12" ht="12.75">
      <c r="A2" s="10"/>
      <c r="B2" s="202" t="s">
        <v>59</v>
      </c>
      <c r="C2" s="203"/>
      <c r="D2" s="203"/>
      <c r="E2" s="203"/>
      <c r="F2" s="203"/>
      <c r="G2" s="203"/>
      <c r="H2" s="203"/>
      <c r="I2" s="203"/>
      <c r="J2" s="203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92" t="s">
        <v>21</v>
      </c>
      <c r="C4" s="204"/>
      <c r="D4" s="204"/>
      <c r="E4" s="204"/>
      <c r="F4" s="204"/>
      <c r="G4" s="204"/>
      <c r="H4" s="204"/>
      <c r="I4" s="204"/>
      <c r="J4" s="204"/>
      <c r="K4" s="2"/>
      <c r="L4" s="2"/>
    </row>
    <row r="5" spans="1:12" ht="12.75">
      <c r="A5" s="10"/>
      <c r="B5" s="192" t="s">
        <v>53</v>
      </c>
      <c r="C5" s="193"/>
      <c r="D5" s="193"/>
      <c r="E5" s="193"/>
      <c r="F5" s="193"/>
      <c r="G5" s="193"/>
      <c r="H5" s="193"/>
      <c r="I5" s="193"/>
      <c r="J5" s="193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96" t="s">
        <v>9</v>
      </c>
      <c r="C7" s="4" t="s">
        <v>1</v>
      </c>
      <c r="D7" s="94" t="s">
        <v>55</v>
      </c>
      <c r="E7" s="89" t="s">
        <v>56</v>
      </c>
      <c r="F7" s="6" t="s">
        <v>60</v>
      </c>
      <c r="G7" s="194" t="s">
        <v>57</v>
      </c>
      <c r="H7" s="195"/>
      <c r="I7" s="194" t="s">
        <v>58</v>
      </c>
      <c r="J7" s="195"/>
      <c r="K7" s="194" t="s">
        <v>61</v>
      </c>
      <c r="L7" s="195"/>
    </row>
    <row r="8" spans="1:12" ht="12.75">
      <c r="A8" s="12" t="s">
        <v>8</v>
      </c>
      <c r="B8" s="197"/>
      <c r="C8" s="7" t="s">
        <v>2</v>
      </c>
      <c r="D8" s="94" t="s">
        <v>3</v>
      </c>
      <c r="E8" s="90" t="s">
        <v>3</v>
      </c>
      <c r="F8" s="9" t="s">
        <v>4</v>
      </c>
      <c r="G8" s="65" t="s">
        <v>5</v>
      </c>
      <c r="H8" s="75" t="s">
        <v>6</v>
      </c>
      <c r="I8" s="65" t="s">
        <v>5</v>
      </c>
      <c r="J8" s="75" t="s">
        <v>6</v>
      </c>
      <c r="K8" s="65" t="s">
        <v>5</v>
      </c>
      <c r="L8" s="75" t="s">
        <v>6</v>
      </c>
    </row>
    <row r="9" spans="1:12" ht="25.5">
      <c r="A9" s="21" t="s">
        <v>15</v>
      </c>
      <c r="B9" s="29" t="s">
        <v>14</v>
      </c>
      <c r="C9" s="37"/>
      <c r="D9" s="41"/>
      <c r="E9" s="14"/>
      <c r="F9" s="41"/>
      <c r="G9" s="66"/>
      <c r="H9" s="76"/>
      <c r="I9" s="66"/>
      <c r="J9" s="76"/>
      <c r="K9" s="66"/>
      <c r="L9" s="76"/>
    </row>
    <row r="10" spans="1:12" ht="38.25" customHeight="1">
      <c r="A10" s="22" t="s">
        <v>10</v>
      </c>
      <c r="B10" s="30" t="s">
        <v>13</v>
      </c>
      <c r="C10" s="22" t="s">
        <v>11</v>
      </c>
      <c r="D10" s="58">
        <v>17151625</v>
      </c>
      <c r="E10" s="91">
        <f>D10*103.8%</f>
        <v>17803386.75</v>
      </c>
      <c r="F10" s="58">
        <f>E10*100.8%</f>
        <v>17945813.844</v>
      </c>
      <c r="G10" s="67">
        <f>F10*101.4%</f>
        <v>18197055.237816002</v>
      </c>
      <c r="H10" s="77">
        <f>F10*101.1%</f>
        <v>18143217.796283998</v>
      </c>
      <c r="I10" s="67">
        <f>G10*102.3%</f>
        <v>18615587.50828577</v>
      </c>
      <c r="J10" s="77">
        <f>H10*101.2%</f>
        <v>18360936.409839407</v>
      </c>
      <c r="K10" s="67">
        <f>I10*100.8%</f>
        <v>18764512.208352055</v>
      </c>
      <c r="L10" s="77">
        <f>J10*101.3%</f>
        <v>18599628.58316732</v>
      </c>
    </row>
    <row r="11" spans="1:12" ht="38.25">
      <c r="A11" s="23"/>
      <c r="B11" s="50" t="s">
        <v>45</v>
      </c>
      <c r="C11" s="63" t="s">
        <v>25</v>
      </c>
      <c r="D11" s="38"/>
      <c r="E11" s="17"/>
      <c r="F11" s="38"/>
      <c r="G11" s="68"/>
      <c r="H11" s="78"/>
      <c r="I11" s="68"/>
      <c r="J11" s="78"/>
      <c r="K11" s="68"/>
      <c r="L11" s="78"/>
    </row>
    <row r="12" spans="1:12" ht="30.75" customHeight="1">
      <c r="A12" s="24" t="s">
        <v>12</v>
      </c>
      <c r="B12" s="50" t="s">
        <v>17</v>
      </c>
      <c r="C12" s="63" t="s">
        <v>16</v>
      </c>
      <c r="D12" s="58">
        <v>1300</v>
      </c>
      <c r="E12" s="91">
        <f>D12*103.8%</f>
        <v>1349.4</v>
      </c>
      <c r="F12" s="58">
        <f>E12*100.8%</f>
        <v>1360.1952</v>
      </c>
      <c r="G12" s="67">
        <f>F12*101.4%</f>
        <v>1379.2379328000002</v>
      </c>
      <c r="H12" s="77">
        <f>F12*101.1%</f>
        <v>1375.1573472</v>
      </c>
      <c r="I12" s="67">
        <f>G12*102.3%</f>
        <v>1410.9604052544</v>
      </c>
      <c r="J12" s="77">
        <f>H12*101.2%</f>
        <v>1391.6592353664</v>
      </c>
      <c r="K12" s="67">
        <f>I12*100.8%</f>
        <v>1422.2480884964352</v>
      </c>
      <c r="L12" s="77">
        <f>J12*101.3%</f>
        <v>1409.7508054261632</v>
      </c>
    </row>
    <row r="13" spans="1:12" ht="25.5">
      <c r="A13" s="21" t="s">
        <v>18</v>
      </c>
      <c r="B13" s="51" t="s">
        <v>20</v>
      </c>
      <c r="C13" s="63"/>
      <c r="D13" s="38"/>
      <c r="E13" s="17"/>
      <c r="F13" s="38"/>
      <c r="G13" s="68"/>
      <c r="H13" s="78"/>
      <c r="I13" s="68"/>
      <c r="J13" s="78"/>
      <c r="K13" s="68"/>
      <c r="L13" s="78"/>
    </row>
    <row r="14" spans="1:12" ht="51">
      <c r="A14" s="25" t="s">
        <v>10</v>
      </c>
      <c r="B14" s="50" t="s">
        <v>24</v>
      </c>
      <c r="C14" s="63" t="s">
        <v>16</v>
      </c>
      <c r="D14" s="38"/>
      <c r="E14" s="17"/>
      <c r="F14" s="38"/>
      <c r="G14" s="68"/>
      <c r="H14" s="78"/>
      <c r="I14" s="68"/>
      <c r="J14" s="78"/>
      <c r="K14" s="68"/>
      <c r="L14" s="78"/>
    </row>
    <row r="15" spans="1:12" ht="25.5">
      <c r="A15" s="25" t="s">
        <v>12</v>
      </c>
      <c r="B15" s="50" t="s">
        <v>19</v>
      </c>
      <c r="C15" s="22" t="s">
        <v>11</v>
      </c>
      <c r="D15" s="38"/>
      <c r="E15" s="17"/>
      <c r="F15" s="38"/>
      <c r="G15" s="68"/>
      <c r="H15" s="78"/>
      <c r="I15" s="68"/>
      <c r="J15" s="78"/>
      <c r="K15" s="68"/>
      <c r="L15" s="78"/>
    </row>
    <row r="16" spans="1:12" ht="12.75">
      <c r="A16" s="27" t="s">
        <v>23</v>
      </c>
      <c r="B16" s="31" t="s">
        <v>26</v>
      </c>
      <c r="C16" s="39"/>
      <c r="D16" s="38"/>
      <c r="E16" s="19"/>
      <c r="F16" s="39"/>
      <c r="G16" s="69"/>
      <c r="H16" s="79"/>
      <c r="I16" s="69"/>
      <c r="J16" s="79"/>
      <c r="K16" s="69"/>
      <c r="L16" s="79"/>
    </row>
    <row r="17" spans="1:12" ht="12.75">
      <c r="A17" s="25" t="s">
        <v>10</v>
      </c>
      <c r="B17" s="52" t="s">
        <v>27</v>
      </c>
      <c r="C17" s="63" t="s">
        <v>44</v>
      </c>
      <c r="D17" s="58">
        <v>13364</v>
      </c>
      <c r="E17" s="88">
        <v>13738</v>
      </c>
      <c r="F17" s="58">
        <v>13812</v>
      </c>
      <c r="G17" s="67">
        <v>13603</v>
      </c>
      <c r="H17" s="77">
        <v>13652</v>
      </c>
      <c r="I17" s="67">
        <f>13603+56</f>
        <v>13659</v>
      </c>
      <c r="J17" s="77">
        <f>13652+105</f>
        <v>13757</v>
      </c>
      <c r="K17" s="67">
        <f>13659+56</f>
        <v>13715</v>
      </c>
      <c r="L17" s="77">
        <f>13757+105</f>
        <v>13862</v>
      </c>
    </row>
    <row r="18" spans="1:12" ht="12.75">
      <c r="A18" s="27" t="s">
        <v>28</v>
      </c>
      <c r="B18" s="31" t="s">
        <v>29</v>
      </c>
      <c r="C18" s="64"/>
      <c r="D18" s="38"/>
      <c r="E18" s="19"/>
      <c r="F18" s="39"/>
      <c r="G18" s="69"/>
      <c r="H18" s="79"/>
      <c r="I18" s="69"/>
      <c r="J18" s="79"/>
      <c r="K18" s="69"/>
      <c r="L18" s="79"/>
    </row>
    <row r="19" spans="1:12" ht="26.25" customHeight="1">
      <c r="A19" s="26" t="s">
        <v>10</v>
      </c>
      <c r="B19" s="46" t="s">
        <v>43</v>
      </c>
      <c r="C19" s="63" t="s">
        <v>44</v>
      </c>
      <c r="D19" s="58">
        <v>3634</v>
      </c>
      <c r="E19" s="61">
        <v>3634</v>
      </c>
      <c r="F19" s="60">
        <v>3634</v>
      </c>
      <c r="G19" s="70">
        <v>3634</v>
      </c>
      <c r="H19" s="80">
        <v>3634</v>
      </c>
      <c r="I19" s="70">
        <v>3634</v>
      </c>
      <c r="J19" s="80">
        <v>3634</v>
      </c>
      <c r="K19" s="70">
        <v>3634</v>
      </c>
      <c r="L19" s="80">
        <v>3634</v>
      </c>
    </row>
    <row r="20" spans="1:12" ht="12.75">
      <c r="A20" s="25" t="s">
        <v>12</v>
      </c>
      <c r="B20" s="47" t="s">
        <v>30</v>
      </c>
      <c r="C20" s="63" t="s">
        <v>44</v>
      </c>
      <c r="D20" s="38">
        <v>0.01</v>
      </c>
      <c r="E20" s="17">
        <v>0.01</v>
      </c>
      <c r="F20" s="38">
        <v>0.01</v>
      </c>
      <c r="G20" s="68">
        <v>0.01</v>
      </c>
      <c r="H20" s="78">
        <v>0.01</v>
      </c>
      <c r="I20" s="68">
        <v>0.01</v>
      </c>
      <c r="J20" s="78">
        <v>0.01</v>
      </c>
      <c r="K20" s="68">
        <v>0.01</v>
      </c>
      <c r="L20" s="78">
        <v>0.01</v>
      </c>
    </row>
    <row r="21" spans="1:12" ht="12.75">
      <c r="A21" s="28" t="s">
        <v>31</v>
      </c>
      <c r="B21" s="31" t="s">
        <v>32</v>
      </c>
      <c r="C21" s="40"/>
      <c r="D21" s="38"/>
      <c r="E21" s="20"/>
      <c r="F21" s="40"/>
      <c r="G21" s="71"/>
      <c r="H21" s="81"/>
      <c r="I21" s="71"/>
      <c r="J21" s="81"/>
      <c r="K21" s="71"/>
      <c r="L21" s="81"/>
    </row>
    <row r="22" spans="1:12" ht="38.25">
      <c r="A22" s="18" t="s">
        <v>10</v>
      </c>
      <c r="B22" s="53" t="s">
        <v>33</v>
      </c>
      <c r="C22" s="13" t="s">
        <v>35</v>
      </c>
      <c r="D22" s="58">
        <v>802231</v>
      </c>
      <c r="E22" s="91">
        <f>D22*104.8%</f>
        <v>840738.088</v>
      </c>
      <c r="F22" s="58">
        <f>E22*1.08</f>
        <v>907997.1350400001</v>
      </c>
      <c r="G22" s="72">
        <f>F22*101.4%</f>
        <v>920709.0949305601</v>
      </c>
      <c r="H22" s="77">
        <f>F22*101.1%</f>
        <v>917985.10352544</v>
      </c>
      <c r="I22" s="72">
        <f>G22*102.3%</f>
        <v>941885.4041139629</v>
      </c>
      <c r="J22" s="77">
        <f>H22*101.2%</f>
        <v>929000.9247677453</v>
      </c>
      <c r="K22" s="72">
        <f>I22*100.8%</f>
        <v>949420.4873468745</v>
      </c>
      <c r="L22" s="77">
        <f>J22*101.3%</f>
        <v>941077.9367897259</v>
      </c>
    </row>
    <row r="23" spans="1:12" ht="12.75">
      <c r="A23" s="25" t="s">
        <v>12</v>
      </c>
      <c r="B23" s="47" t="s">
        <v>34</v>
      </c>
      <c r="C23" s="22" t="s">
        <v>36</v>
      </c>
      <c r="D23" s="62" t="e">
        <f>D22/C22*100</f>
        <v>#VALUE!</v>
      </c>
      <c r="E23" s="92">
        <f>E22/D22*100</f>
        <v>104.80000000000001</v>
      </c>
      <c r="F23" s="62">
        <f>F22/E22*100</f>
        <v>108</v>
      </c>
      <c r="G23" s="73">
        <f>G22/F22*100</f>
        <v>101.4</v>
      </c>
      <c r="H23" s="82">
        <f>H22/F22*100</f>
        <v>101.1</v>
      </c>
      <c r="I23" s="73">
        <f>I22/H22*100</f>
        <v>102.60356083086053</v>
      </c>
      <c r="J23" s="82">
        <f>J22/F22*100</f>
        <v>102.3132</v>
      </c>
      <c r="K23" s="73">
        <f>K22/J22*100</f>
        <v>102.19801315959229</v>
      </c>
      <c r="L23" s="82">
        <f>L22/F22*100</f>
        <v>103.64327159999998</v>
      </c>
    </row>
    <row r="24" spans="1:13" ht="38.25">
      <c r="A24" s="18" t="s">
        <v>38</v>
      </c>
      <c r="B24" s="53" t="s">
        <v>37</v>
      </c>
      <c r="C24" s="13" t="s">
        <v>35</v>
      </c>
      <c r="D24" s="84">
        <v>187679.3</v>
      </c>
      <c r="E24" s="93">
        <f>D24*102.4%</f>
        <v>192183.60319999998</v>
      </c>
      <c r="F24" s="58">
        <f>E24*1.07</f>
        <v>205636.45542399999</v>
      </c>
      <c r="G24" s="72">
        <f>F24*101.4%</f>
        <v>208515.365799936</v>
      </c>
      <c r="H24" s="77">
        <f>F24*101.1%</f>
        <v>207898.45643366396</v>
      </c>
      <c r="I24" s="72">
        <f>G24*102.3%</f>
        <v>213311.21921333452</v>
      </c>
      <c r="J24" s="77">
        <f>H24*101.2%</f>
        <v>210393.23791086793</v>
      </c>
      <c r="K24" s="72">
        <f>I24*100.8%</f>
        <v>215017.7089670412</v>
      </c>
      <c r="L24" s="77">
        <f>J24*101.3%</f>
        <v>213128.3500037092</v>
      </c>
      <c r="M24" s="85"/>
    </row>
    <row r="25" spans="1:12" ht="12.75">
      <c r="A25" s="25" t="s">
        <v>39</v>
      </c>
      <c r="B25" s="47" t="s">
        <v>34</v>
      </c>
      <c r="C25" s="16" t="s">
        <v>36</v>
      </c>
      <c r="D25" s="62" t="e">
        <f>D24/C24*100</f>
        <v>#VALUE!</v>
      </c>
      <c r="E25" s="92">
        <f aca="true" t="shared" si="0" ref="E25:K25">E24/D24*100</f>
        <v>102.4</v>
      </c>
      <c r="F25" s="62">
        <f t="shared" si="0"/>
        <v>107</v>
      </c>
      <c r="G25" s="73">
        <f t="shared" si="0"/>
        <v>101.4</v>
      </c>
      <c r="H25" s="82">
        <f>H24/F24*100</f>
        <v>101.1</v>
      </c>
      <c r="I25" s="73">
        <f t="shared" si="0"/>
        <v>102.60356083086054</v>
      </c>
      <c r="J25" s="83">
        <f>J24/F24*100</f>
        <v>102.3132</v>
      </c>
      <c r="K25" s="73">
        <f t="shared" si="0"/>
        <v>102.19801315959232</v>
      </c>
      <c r="L25" s="83">
        <f>L24/F24*100</f>
        <v>103.64327159999998</v>
      </c>
    </row>
    <row r="26" spans="1:12" ht="38.25">
      <c r="A26" s="18" t="s">
        <v>40</v>
      </c>
      <c r="B26" s="53" t="s">
        <v>42</v>
      </c>
      <c r="C26" s="13" t="s">
        <v>35</v>
      </c>
      <c r="D26" s="84">
        <v>235382</v>
      </c>
      <c r="E26" s="93">
        <f>D26*102.4%</f>
        <v>241031.168</v>
      </c>
      <c r="F26" s="58">
        <f>E26*1.07</f>
        <v>257903.34976</v>
      </c>
      <c r="G26" s="72">
        <f>F26*101.4%</f>
        <v>261513.99665664003</v>
      </c>
      <c r="H26" s="77">
        <f>F26*101.1%</f>
        <v>260740.28660735997</v>
      </c>
      <c r="I26" s="72">
        <f>G26*102.3%</f>
        <v>267528.81857974274</v>
      </c>
      <c r="J26" s="77">
        <f>H26*101.2%</f>
        <v>263869.1700466483</v>
      </c>
      <c r="K26" s="72">
        <f>I26*100.8%</f>
        <v>269669.04912838066</v>
      </c>
      <c r="L26" s="77">
        <f>J26*101.3%</f>
        <v>267299.4692572547</v>
      </c>
    </row>
    <row r="27" spans="1:12" ht="25.5">
      <c r="A27" s="25" t="s">
        <v>41</v>
      </c>
      <c r="B27" s="48" t="s">
        <v>34</v>
      </c>
      <c r="C27" s="16" t="s">
        <v>36</v>
      </c>
      <c r="D27" s="62" t="e">
        <f>C26/D26*100</f>
        <v>#VALUE!</v>
      </c>
      <c r="E27" s="92">
        <f>D26/E26*100</f>
        <v>97.65625</v>
      </c>
      <c r="F27" s="62">
        <f aca="true" t="shared" si="1" ref="F27:K27">F26/E26*100</f>
        <v>107</v>
      </c>
      <c r="G27" s="73">
        <f t="shared" si="1"/>
        <v>101.4</v>
      </c>
      <c r="H27" s="82">
        <f>H26/F26*100</f>
        <v>101.1</v>
      </c>
      <c r="I27" s="73">
        <f t="shared" si="1"/>
        <v>102.60356083086054</v>
      </c>
      <c r="J27" s="82">
        <f>J26/F26*100</f>
        <v>102.3132</v>
      </c>
      <c r="K27" s="73">
        <f t="shared" si="1"/>
        <v>102.19801315959232</v>
      </c>
      <c r="L27" s="82">
        <f>L26/F26*100</f>
        <v>103.64327159999998</v>
      </c>
    </row>
    <row r="28" spans="1:12" ht="12.75">
      <c r="A28" s="28"/>
      <c r="B28" s="43"/>
      <c r="C28" s="38"/>
      <c r="D28" s="38"/>
      <c r="E28" s="38"/>
      <c r="F28" s="38"/>
      <c r="G28" s="74"/>
      <c r="H28" s="78"/>
      <c r="I28" s="74"/>
      <c r="J28" s="78"/>
      <c r="K28" s="74"/>
      <c r="L28" s="7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6" width="12.75390625" style="145" bestFit="1" customWidth="1"/>
    <col min="7" max="7" width="15.00390625" style="145" customWidth="1"/>
    <col min="8" max="10" width="12.75390625" style="145" bestFit="1" customWidth="1"/>
    <col min="11" max="11" width="14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0" t="s">
        <v>191</v>
      </c>
      <c r="B2" s="211"/>
      <c r="C2" s="211"/>
      <c r="D2" s="211"/>
      <c r="E2" s="211"/>
      <c r="F2" s="211"/>
      <c r="G2" s="211"/>
      <c r="H2" s="211"/>
      <c r="I2" s="211"/>
      <c r="J2" s="209"/>
      <c r="K2" s="209"/>
    </row>
    <row r="3" spans="1:11" ht="17.25" customHeight="1">
      <c r="A3" s="205" t="s">
        <v>192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4" customHeight="1">
      <c r="A4" s="207" t="s">
        <v>193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2" t="s">
        <v>9</v>
      </c>
      <c r="B6" s="107" t="s">
        <v>1</v>
      </c>
      <c r="C6" s="87" t="s">
        <v>50</v>
      </c>
      <c r="D6" s="87" t="s">
        <v>190</v>
      </c>
      <c r="E6" s="87" t="s">
        <v>60</v>
      </c>
      <c r="F6" s="214" t="s">
        <v>57</v>
      </c>
      <c r="G6" s="215"/>
      <c r="H6" s="214" t="s">
        <v>58</v>
      </c>
      <c r="I6" s="215"/>
      <c r="J6" s="214" t="s">
        <v>61</v>
      </c>
      <c r="K6" s="215"/>
    </row>
    <row r="7" spans="1:11" ht="12.75">
      <c r="A7" s="213"/>
      <c r="B7" s="107" t="s">
        <v>2</v>
      </c>
      <c r="C7" s="107" t="s">
        <v>3</v>
      </c>
      <c r="D7" s="87" t="s">
        <v>3</v>
      </c>
      <c r="E7" s="87" t="s">
        <v>4</v>
      </c>
      <c r="F7" s="86" t="s">
        <v>5</v>
      </c>
      <c r="G7" s="87" t="s">
        <v>6</v>
      </c>
      <c r="H7" s="86" t="s">
        <v>5</v>
      </c>
      <c r="I7" s="87" t="s">
        <v>6</v>
      </c>
      <c r="J7" s="86" t="s">
        <v>5</v>
      </c>
      <c r="K7" s="87" t="s">
        <v>6</v>
      </c>
    </row>
    <row r="8" spans="1:11" ht="28.5">
      <c r="A8" s="108" t="s">
        <v>62</v>
      </c>
      <c r="B8" s="107"/>
      <c r="C8" s="107"/>
      <c r="D8" s="87"/>
      <c r="E8" s="87"/>
      <c r="F8" s="86"/>
      <c r="G8" s="87"/>
      <c r="H8" s="86"/>
      <c r="I8" s="87"/>
      <c r="J8" s="86"/>
      <c r="K8" s="87"/>
    </row>
    <row r="9" spans="1:11" ht="25.5" customHeight="1">
      <c r="A9" s="109" t="s">
        <v>63</v>
      </c>
      <c r="B9" s="110"/>
      <c r="C9" s="111">
        <v>17151625</v>
      </c>
      <c r="D9" s="95"/>
      <c r="E9" s="95"/>
      <c r="F9" s="95"/>
      <c r="G9" s="95"/>
      <c r="H9" s="95"/>
      <c r="I9" s="95"/>
      <c r="J9" s="95"/>
      <c r="K9" s="95"/>
    </row>
    <row r="10" spans="1:11" ht="15">
      <c r="A10" s="112" t="s">
        <v>64</v>
      </c>
      <c r="B10" s="96" t="s">
        <v>111</v>
      </c>
      <c r="C10" s="113"/>
      <c r="D10" s="96">
        <v>13642</v>
      </c>
      <c r="E10" s="96">
        <v>13738</v>
      </c>
      <c r="F10" s="96">
        <v>13800</v>
      </c>
      <c r="G10" s="96">
        <v>13500</v>
      </c>
      <c r="H10" s="96">
        <v>14000</v>
      </c>
      <c r="I10" s="96">
        <f>G10</f>
        <v>13500</v>
      </c>
      <c r="J10" s="95">
        <v>14100</v>
      </c>
      <c r="K10" s="96">
        <v>14200</v>
      </c>
    </row>
    <row r="11" spans="1:11" ht="18" customHeight="1">
      <c r="A11" s="112" t="s">
        <v>65</v>
      </c>
      <c r="B11" s="96" t="s">
        <v>111</v>
      </c>
      <c r="C11" s="111">
        <v>1300</v>
      </c>
      <c r="D11" s="95">
        <v>13738</v>
      </c>
      <c r="E11" s="95">
        <v>13800</v>
      </c>
      <c r="F11" s="95">
        <v>13900</v>
      </c>
      <c r="G11" s="95">
        <v>13600</v>
      </c>
      <c r="H11" s="95">
        <v>14100</v>
      </c>
      <c r="I11" s="95">
        <f>G11</f>
        <v>13600</v>
      </c>
      <c r="J11" s="95">
        <v>14200</v>
      </c>
      <c r="K11" s="95">
        <v>14500</v>
      </c>
    </row>
    <row r="12" spans="1:11" ht="15">
      <c r="A12" s="112" t="s">
        <v>66</v>
      </c>
      <c r="B12" s="96" t="s">
        <v>111</v>
      </c>
      <c r="C12" s="113"/>
      <c r="D12" s="96">
        <v>13690</v>
      </c>
      <c r="E12" s="96">
        <v>13769</v>
      </c>
      <c r="F12" s="96">
        <v>13850</v>
      </c>
      <c r="G12" s="96">
        <v>13550</v>
      </c>
      <c r="H12" s="96">
        <v>14050</v>
      </c>
      <c r="I12" s="96">
        <f>G12</f>
        <v>13550</v>
      </c>
      <c r="J12" s="96">
        <f>H12</f>
        <v>14050</v>
      </c>
      <c r="K12" s="95">
        <v>14350</v>
      </c>
    </row>
    <row r="13" spans="1:11" ht="15">
      <c r="A13" s="112" t="s">
        <v>67</v>
      </c>
      <c r="B13" s="96" t="s">
        <v>36</v>
      </c>
      <c r="C13" s="113"/>
      <c r="D13" s="96">
        <v>0.5</v>
      </c>
      <c r="E13" s="96">
        <v>0.6</v>
      </c>
      <c r="F13" s="96">
        <v>1.45</v>
      </c>
      <c r="G13" s="96">
        <v>0</v>
      </c>
      <c r="H13" s="96">
        <v>1.25</v>
      </c>
      <c r="I13" s="96">
        <f>G13</f>
        <v>0</v>
      </c>
      <c r="J13" s="96">
        <f>H13</f>
        <v>1.25</v>
      </c>
      <c r="K13" s="96">
        <v>1.85</v>
      </c>
    </row>
    <row r="14" spans="1:11" ht="15">
      <c r="A14" s="112" t="s">
        <v>68</v>
      </c>
      <c r="B14" s="110" t="s">
        <v>111</v>
      </c>
      <c r="C14" s="113"/>
      <c r="D14" s="96">
        <v>163</v>
      </c>
      <c r="E14" s="96">
        <v>165</v>
      </c>
      <c r="F14" s="96">
        <v>180</v>
      </c>
      <c r="G14" s="96">
        <v>155</v>
      </c>
      <c r="H14" s="96">
        <v>195</v>
      </c>
      <c r="I14" s="96">
        <v>152</v>
      </c>
      <c r="J14" s="96">
        <v>210</v>
      </c>
      <c r="K14" s="96">
        <v>145</v>
      </c>
    </row>
    <row r="15" spans="1:11" ht="15">
      <c r="A15" s="114" t="s">
        <v>69</v>
      </c>
      <c r="B15" s="96" t="s">
        <v>111</v>
      </c>
      <c r="C15" s="113"/>
      <c r="D15" s="96">
        <v>216</v>
      </c>
      <c r="E15" s="96">
        <v>219</v>
      </c>
      <c r="F15" s="96">
        <v>230</v>
      </c>
      <c r="G15" s="96">
        <v>210</v>
      </c>
      <c r="H15" s="96">
        <v>240</v>
      </c>
      <c r="I15" s="96">
        <v>210</v>
      </c>
      <c r="J15" s="96">
        <v>250</v>
      </c>
      <c r="K15" s="96">
        <v>210</v>
      </c>
    </row>
    <row r="16" spans="1:11" ht="15">
      <c r="A16" s="114" t="s">
        <v>70</v>
      </c>
      <c r="B16" s="96" t="s">
        <v>111</v>
      </c>
      <c r="C16" s="111">
        <v>12038</v>
      </c>
      <c r="D16" s="95">
        <v>53</v>
      </c>
      <c r="E16" s="95">
        <v>54</v>
      </c>
      <c r="F16" s="95">
        <v>50</v>
      </c>
      <c r="G16" s="95">
        <v>55</v>
      </c>
      <c r="H16" s="95">
        <v>45</v>
      </c>
      <c r="I16" s="95">
        <v>58</v>
      </c>
      <c r="J16" s="95">
        <v>40</v>
      </c>
      <c r="K16" s="95">
        <v>65</v>
      </c>
    </row>
    <row r="17" spans="1:11" ht="15">
      <c r="A17" s="114" t="s">
        <v>71</v>
      </c>
      <c r="B17" s="96" t="s">
        <v>111</v>
      </c>
      <c r="C17" s="113"/>
      <c r="D17" s="96">
        <v>815</v>
      </c>
      <c r="E17" s="96">
        <v>852</v>
      </c>
      <c r="F17" s="96">
        <v>870</v>
      </c>
      <c r="G17" s="96">
        <v>900</v>
      </c>
      <c r="H17" s="96">
        <v>890</v>
      </c>
      <c r="I17" s="96">
        <v>950</v>
      </c>
      <c r="J17" s="96">
        <v>900</v>
      </c>
      <c r="K17" s="96">
        <v>990</v>
      </c>
    </row>
    <row r="18" spans="1:11" ht="26.25" customHeight="1">
      <c r="A18" s="109" t="s">
        <v>72</v>
      </c>
      <c r="B18" s="96" t="s">
        <v>111</v>
      </c>
      <c r="C18" s="111">
        <v>3634</v>
      </c>
      <c r="D18" s="95">
        <v>704</v>
      </c>
      <c r="E18" s="95">
        <v>621</v>
      </c>
      <c r="F18" s="95">
        <v>650</v>
      </c>
      <c r="G18" s="95">
        <v>550</v>
      </c>
      <c r="H18" s="95">
        <v>700</v>
      </c>
      <c r="I18" s="95">
        <v>600</v>
      </c>
      <c r="J18" s="95">
        <v>750</v>
      </c>
      <c r="K18" s="95">
        <v>650</v>
      </c>
    </row>
    <row r="19" spans="1:11" ht="15">
      <c r="A19" s="115" t="s">
        <v>73</v>
      </c>
      <c r="B19" s="96" t="s">
        <v>111</v>
      </c>
      <c r="C19" s="113">
        <v>0.029</v>
      </c>
      <c r="D19" s="95">
        <v>520</v>
      </c>
      <c r="E19" s="96">
        <v>421</v>
      </c>
      <c r="F19" s="96">
        <v>400</v>
      </c>
      <c r="G19" s="96">
        <v>200</v>
      </c>
      <c r="H19" s="96">
        <v>380</v>
      </c>
      <c r="I19" s="96">
        <v>250</v>
      </c>
      <c r="J19" s="96">
        <v>350</v>
      </c>
      <c r="K19" s="96">
        <v>300</v>
      </c>
    </row>
    <row r="20" spans="1:11" ht="15">
      <c r="A20" s="114" t="s">
        <v>74</v>
      </c>
      <c r="B20" s="96"/>
      <c r="C20" s="113"/>
      <c r="D20" s="96"/>
      <c r="E20" s="96"/>
      <c r="F20" s="96"/>
      <c r="G20" s="96"/>
      <c r="H20" s="96"/>
      <c r="I20" s="96"/>
      <c r="J20" s="96"/>
      <c r="K20" s="96"/>
    </row>
    <row r="21" spans="1:11" ht="17.25" customHeight="1">
      <c r="A21" s="112" t="s">
        <v>75</v>
      </c>
      <c r="B21" s="110" t="s">
        <v>36</v>
      </c>
      <c r="C21" s="111">
        <v>850364</v>
      </c>
      <c r="D21" s="99">
        <v>1.2</v>
      </c>
      <c r="E21" s="95">
        <v>9</v>
      </c>
      <c r="F21" s="99">
        <v>8.3</v>
      </c>
      <c r="G21" s="99">
        <v>4.5</v>
      </c>
      <c r="H21" s="99">
        <v>7.6</v>
      </c>
      <c r="I21" s="99">
        <v>3.9</v>
      </c>
      <c r="J21" s="99">
        <v>4.7</v>
      </c>
      <c r="K21" s="99">
        <v>3.4</v>
      </c>
    </row>
    <row r="22" spans="1:11" ht="13.5" customHeight="1">
      <c r="A22" s="115" t="s">
        <v>76</v>
      </c>
      <c r="B22" s="110" t="s">
        <v>36</v>
      </c>
      <c r="C22" s="113">
        <v>103.8</v>
      </c>
      <c r="D22" s="99">
        <v>16.5</v>
      </c>
      <c r="E22" s="99">
        <v>-1.5</v>
      </c>
      <c r="F22" s="99">
        <v>1.07</v>
      </c>
      <c r="G22" s="99">
        <v>0</v>
      </c>
      <c r="H22" s="99">
        <v>1.06</v>
      </c>
      <c r="I22" s="99">
        <f>G22</f>
        <v>0</v>
      </c>
      <c r="J22" s="99">
        <v>-0.5</v>
      </c>
      <c r="K22" s="99">
        <f>J22</f>
        <v>-0.5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99">
        <v>-8</v>
      </c>
      <c r="E23" s="99">
        <v>-11</v>
      </c>
      <c r="F23" s="99">
        <v>3.3</v>
      </c>
      <c r="G23" s="99">
        <v>0</v>
      </c>
      <c r="H23" s="99">
        <v>3.23</v>
      </c>
      <c r="I23" s="99">
        <f>G23</f>
        <v>0</v>
      </c>
      <c r="J23" s="99">
        <v>0</v>
      </c>
      <c r="K23" s="99">
        <f>J23</f>
        <v>0</v>
      </c>
      <c r="L23" s="117"/>
    </row>
    <row r="24" spans="1:11" ht="15">
      <c r="A24" s="115" t="s">
        <v>78</v>
      </c>
      <c r="B24" s="110" t="s">
        <v>36</v>
      </c>
      <c r="C24" s="113">
        <v>105.2</v>
      </c>
      <c r="D24" s="97">
        <v>4.5</v>
      </c>
      <c r="E24" s="97">
        <v>2.11</v>
      </c>
      <c r="F24" s="97">
        <v>2.2</v>
      </c>
      <c r="G24" s="97">
        <v>5.5</v>
      </c>
      <c r="H24" s="99">
        <v>1.12</v>
      </c>
      <c r="I24" s="98">
        <v>4.2</v>
      </c>
      <c r="J24" s="97">
        <v>5.5</v>
      </c>
      <c r="K24" s="99">
        <v>11.1</v>
      </c>
    </row>
    <row r="25" spans="1:11" ht="28.5">
      <c r="A25" s="108" t="s">
        <v>79</v>
      </c>
      <c r="B25" s="110"/>
      <c r="C25" s="116">
        <v>254212</v>
      </c>
      <c r="D25" s="95"/>
      <c r="E25" s="95"/>
      <c r="F25" s="95"/>
      <c r="G25" s="95"/>
      <c r="H25" s="95"/>
      <c r="I25" s="95"/>
      <c r="J25" s="95"/>
      <c r="K25" s="95"/>
    </row>
    <row r="26" spans="1:11" ht="60">
      <c r="A26" s="109" t="s">
        <v>13</v>
      </c>
      <c r="B26" s="110" t="s">
        <v>11</v>
      </c>
      <c r="C26" s="113">
        <v>101.7</v>
      </c>
      <c r="D26" s="95">
        <v>17803387</v>
      </c>
      <c r="E26" s="95">
        <f>D26*100.8%</f>
        <v>17945814.096</v>
      </c>
      <c r="F26" s="95">
        <f>E26*101.4%</f>
        <v>18197055.493344</v>
      </c>
      <c r="G26" s="95">
        <f>E26*101.1%</f>
        <v>18143218.051055998</v>
      </c>
      <c r="H26" s="95">
        <f>F26*102.3%</f>
        <v>18615587.769690912</v>
      </c>
      <c r="I26" s="95">
        <f>G26*101.2%</f>
        <v>18360936.66766867</v>
      </c>
      <c r="J26" s="95">
        <f>H26*100.8%</f>
        <v>18764512.47184844</v>
      </c>
      <c r="K26" s="95">
        <f>I26*101.3%</f>
        <v>18599628.84434836</v>
      </c>
    </row>
    <row r="27" spans="1:13" ht="45">
      <c r="A27" s="112" t="s">
        <v>17</v>
      </c>
      <c r="B27" s="96" t="s">
        <v>16</v>
      </c>
      <c r="C27" s="113"/>
      <c r="D27" s="147">
        <v>1349</v>
      </c>
      <c r="E27" s="148">
        <f>D27*100.8%</f>
        <v>1359.792</v>
      </c>
      <c r="F27" s="149">
        <f>E27*101.4%</f>
        <v>1378.829088</v>
      </c>
      <c r="G27" s="111">
        <f>E27*101.1%</f>
        <v>1374.7497119999998</v>
      </c>
      <c r="H27" s="149">
        <f>F27*102.3%</f>
        <v>1410.5421570239998</v>
      </c>
      <c r="I27" s="111">
        <f>G27*101.2%</f>
        <v>1391.2467085439998</v>
      </c>
      <c r="J27" s="149">
        <f>H27*100.8%</f>
        <v>1421.8264942801918</v>
      </c>
      <c r="K27" s="111">
        <f>I27*101.3%</f>
        <v>1409.3329157550718</v>
      </c>
      <c r="L27" s="118"/>
      <c r="M27" s="118"/>
    </row>
    <row r="28" spans="1:11" ht="14.25">
      <c r="A28" s="119" t="s">
        <v>80</v>
      </c>
      <c r="B28" s="96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">
      <c r="A29" s="114" t="s">
        <v>96</v>
      </c>
      <c r="B29" s="96" t="s">
        <v>106</v>
      </c>
      <c r="C29" s="113"/>
      <c r="D29" s="96">
        <v>14</v>
      </c>
      <c r="E29" s="96">
        <v>17</v>
      </c>
      <c r="F29" s="96">
        <v>20</v>
      </c>
      <c r="G29" s="96">
        <v>17</v>
      </c>
      <c r="H29" s="96">
        <v>22</v>
      </c>
      <c r="I29" s="96">
        <v>17</v>
      </c>
      <c r="J29" s="96">
        <v>22</v>
      </c>
      <c r="K29" s="96">
        <v>17</v>
      </c>
    </row>
    <row r="30" spans="1:11" ht="15">
      <c r="A30" s="114" t="s">
        <v>81</v>
      </c>
      <c r="B30" s="96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30">
      <c r="A31" s="120" t="s">
        <v>99</v>
      </c>
      <c r="B31" s="96" t="s">
        <v>106</v>
      </c>
      <c r="C31" s="113"/>
      <c r="D31" s="96">
        <v>3</v>
      </c>
      <c r="E31" s="96">
        <v>3</v>
      </c>
      <c r="F31" s="96">
        <v>4</v>
      </c>
      <c r="G31" s="96">
        <v>3</v>
      </c>
      <c r="H31" s="96">
        <v>4</v>
      </c>
      <c r="I31" s="96">
        <v>3</v>
      </c>
      <c r="J31" s="96">
        <v>4</v>
      </c>
      <c r="K31" s="96">
        <v>3</v>
      </c>
    </row>
    <row r="32" spans="1:11" ht="57" customHeight="1">
      <c r="A32" s="120" t="s">
        <v>100</v>
      </c>
      <c r="B32" s="96" t="s">
        <v>108</v>
      </c>
      <c r="C32" s="113"/>
      <c r="D32" s="96">
        <v>2</v>
      </c>
      <c r="E32" s="96">
        <v>3</v>
      </c>
      <c r="F32" s="96">
        <v>3</v>
      </c>
      <c r="G32" s="96">
        <v>3</v>
      </c>
      <c r="H32" s="96">
        <v>4</v>
      </c>
      <c r="I32" s="96">
        <v>3</v>
      </c>
      <c r="J32" s="96">
        <v>4</v>
      </c>
      <c r="K32" s="96">
        <v>3</v>
      </c>
    </row>
    <row r="33" spans="1:11" ht="45">
      <c r="A33" s="120" t="s">
        <v>101</v>
      </c>
      <c r="B33" s="96" t="s">
        <v>106</v>
      </c>
      <c r="C33" s="113"/>
      <c r="D33" s="96">
        <v>4</v>
      </c>
      <c r="E33" s="96">
        <v>5</v>
      </c>
      <c r="F33" s="96">
        <v>6</v>
      </c>
      <c r="G33" s="96">
        <v>5</v>
      </c>
      <c r="H33" s="96">
        <v>6</v>
      </c>
      <c r="I33" s="96">
        <v>5</v>
      </c>
      <c r="J33" s="96">
        <v>6</v>
      </c>
      <c r="K33" s="96">
        <v>5</v>
      </c>
    </row>
    <row r="34" spans="1:11" ht="16.5" customHeight="1">
      <c r="A34" s="120" t="s">
        <v>102</v>
      </c>
      <c r="B34" s="96" t="s">
        <v>106</v>
      </c>
      <c r="C34" s="113"/>
      <c r="D34" s="96"/>
      <c r="E34" s="96"/>
      <c r="F34" s="96"/>
      <c r="G34" s="96"/>
      <c r="H34" s="96"/>
      <c r="I34" s="96"/>
      <c r="J34" s="96"/>
      <c r="K34" s="96"/>
    </row>
    <row r="35" spans="1:11" ht="30" customHeight="1">
      <c r="A35" s="120" t="s">
        <v>103</v>
      </c>
      <c r="B35" s="96" t="s">
        <v>106</v>
      </c>
      <c r="C35" s="113"/>
      <c r="D35" s="96">
        <v>1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96">
        <v>1</v>
      </c>
    </row>
    <row r="36" spans="1:11" ht="21" customHeight="1">
      <c r="A36" s="120" t="s">
        <v>104</v>
      </c>
      <c r="B36" s="96" t="s">
        <v>106</v>
      </c>
      <c r="C36" s="113"/>
      <c r="D36" s="96">
        <v>4</v>
      </c>
      <c r="E36" s="96">
        <v>5</v>
      </c>
      <c r="F36" s="96">
        <v>6</v>
      </c>
      <c r="G36" s="96">
        <v>5</v>
      </c>
      <c r="H36" s="96">
        <v>7</v>
      </c>
      <c r="I36" s="96">
        <v>5</v>
      </c>
      <c r="J36" s="96">
        <v>7</v>
      </c>
      <c r="K36" s="96">
        <v>5</v>
      </c>
    </row>
    <row r="37" spans="1:11" ht="38.25">
      <c r="A37" s="119" t="s">
        <v>98</v>
      </c>
      <c r="B37" s="121" t="s">
        <v>107</v>
      </c>
      <c r="C37" s="113"/>
      <c r="D37" s="96" t="s">
        <v>205</v>
      </c>
      <c r="E37" s="96" t="s">
        <v>206</v>
      </c>
      <c r="F37" s="96" t="s">
        <v>207</v>
      </c>
      <c r="G37" s="96" t="s">
        <v>208</v>
      </c>
      <c r="H37" s="96" t="s">
        <v>206</v>
      </c>
      <c r="I37" s="96" t="str">
        <f>$G$37</f>
        <v>57/4467</v>
      </c>
      <c r="J37" s="96" t="s">
        <v>209</v>
      </c>
      <c r="K37" s="96" t="str">
        <f>$G$37</f>
        <v>57/4467</v>
      </c>
    </row>
    <row r="38" spans="1:11" ht="23.25" customHeight="1">
      <c r="A38" s="114" t="s">
        <v>81</v>
      </c>
      <c r="B38" s="96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39">
      <c r="A39" s="120" t="s">
        <v>85</v>
      </c>
      <c r="B39" s="121" t="s">
        <v>107</v>
      </c>
      <c r="C39" s="113"/>
      <c r="D39" s="96" t="s">
        <v>210</v>
      </c>
      <c r="E39" s="96" t="s">
        <v>211</v>
      </c>
      <c r="F39" s="96" t="str">
        <f>$E$39</f>
        <v>20/1641</v>
      </c>
      <c r="G39" s="96" t="s">
        <v>212</v>
      </c>
      <c r="H39" s="96" t="str">
        <f>$E$39</f>
        <v>20/1641</v>
      </c>
      <c r="I39" s="96" t="str">
        <f>$G$39</f>
        <v>21/1751</v>
      </c>
      <c r="J39" s="96" t="str">
        <f>$E$39</f>
        <v>20/1641</v>
      </c>
      <c r="K39" s="96" t="str">
        <f>$G$39</f>
        <v>21/1751</v>
      </c>
    </row>
    <row r="40" spans="1:11" ht="42" customHeight="1">
      <c r="A40" s="120" t="s">
        <v>82</v>
      </c>
      <c r="B40" s="121" t="s">
        <v>107</v>
      </c>
      <c r="C40" s="113"/>
      <c r="D40" s="96" t="s">
        <v>213</v>
      </c>
      <c r="E40" s="96" t="s">
        <v>213</v>
      </c>
      <c r="F40" s="96" t="s">
        <v>214</v>
      </c>
      <c r="G40" s="96" t="s">
        <v>215</v>
      </c>
      <c r="H40" s="96" t="str">
        <f>$F$40</f>
        <v>2/735</v>
      </c>
      <c r="I40" s="96" t="str">
        <f>$G$40</f>
        <v>3/1035</v>
      </c>
      <c r="J40" s="96" t="str">
        <f>$F$40</f>
        <v>2/735</v>
      </c>
      <c r="K40" s="96" t="str">
        <f>$G$40</f>
        <v>3/1035</v>
      </c>
    </row>
    <row r="41" spans="1:11" ht="39">
      <c r="A41" s="120" t="s">
        <v>83</v>
      </c>
      <c r="B41" s="121" t="s">
        <v>107</v>
      </c>
      <c r="C41" s="113"/>
      <c r="D41" s="96" t="s">
        <v>216</v>
      </c>
      <c r="E41" s="96" t="s">
        <v>217</v>
      </c>
      <c r="F41" s="96" t="s">
        <v>216</v>
      </c>
      <c r="G41" s="96" t="s">
        <v>217</v>
      </c>
      <c r="H41" s="96" t="str">
        <f>$F$41</f>
        <v>2/104</v>
      </c>
      <c r="I41" s="96" t="str">
        <f>$G$41</f>
        <v>3/169</v>
      </c>
      <c r="J41" s="96" t="str">
        <f>$F$41</f>
        <v>2/104</v>
      </c>
      <c r="K41" s="96" t="str">
        <f>$G$41</f>
        <v>3/169</v>
      </c>
    </row>
    <row r="42" spans="1:11" ht="39">
      <c r="A42" s="120" t="s">
        <v>84</v>
      </c>
      <c r="B42" s="121" t="s">
        <v>107</v>
      </c>
      <c r="C42" s="113"/>
      <c r="D42" s="96" t="s">
        <v>218</v>
      </c>
      <c r="E42" s="96" t="s">
        <v>218</v>
      </c>
      <c r="F42" s="96" t="s">
        <v>219</v>
      </c>
      <c r="G42" s="96" t="s">
        <v>218</v>
      </c>
      <c r="H42" s="96" t="s">
        <v>220</v>
      </c>
      <c r="I42" s="96" t="s">
        <v>218</v>
      </c>
      <c r="J42" s="96" t="s">
        <v>220</v>
      </c>
      <c r="K42" s="96" t="s">
        <v>218</v>
      </c>
    </row>
    <row r="43" spans="1:11" ht="24.75" customHeight="1">
      <c r="A43" s="120" t="s">
        <v>86</v>
      </c>
      <c r="B43" s="121" t="s">
        <v>107</v>
      </c>
      <c r="C43" s="113"/>
      <c r="D43" s="96" t="s">
        <v>221</v>
      </c>
      <c r="E43" s="96" t="str">
        <f>$D$43</f>
        <v>1/145</v>
      </c>
      <c r="F43" s="96" t="str">
        <f>$D$43</f>
        <v>1/145</v>
      </c>
      <c r="G43" s="96" t="s">
        <v>222</v>
      </c>
      <c r="H43" s="96" t="str">
        <f>$D$43</f>
        <v>1/145</v>
      </c>
      <c r="I43" s="96" t="s">
        <v>222</v>
      </c>
      <c r="J43" s="96" t="str">
        <f>$D$43</f>
        <v>1/145</v>
      </c>
      <c r="K43" s="96" t="s">
        <v>222</v>
      </c>
    </row>
    <row r="44" spans="1:11" ht="39">
      <c r="A44" s="120" t="s">
        <v>87</v>
      </c>
      <c r="B44" s="121" t="s">
        <v>107</v>
      </c>
      <c r="C44" s="113"/>
      <c r="D44" s="96" t="s">
        <v>223</v>
      </c>
      <c r="E44" s="96" t="s">
        <v>224</v>
      </c>
      <c r="F44" s="96" t="s">
        <v>225</v>
      </c>
      <c r="G44" s="96" t="s">
        <v>224</v>
      </c>
      <c r="H44" s="96" t="s">
        <v>226</v>
      </c>
      <c r="I44" s="96" t="str">
        <f>$G$44</f>
        <v>17/486</v>
      </c>
      <c r="J44" s="96" t="s">
        <v>227</v>
      </c>
      <c r="K44" s="96" t="s">
        <v>224</v>
      </c>
    </row>
    <row r="45" spans="1:11" ht="39">
      <c r="A45" s="120" t="s">
        <v>88</v>
      </c>
      <c r="B45" s="121" t="s">
        <v>107</v>
      </c>
      <c r="C45" s="113"/>
      <c r="D45" s="99" t="s">
        <v>229</v>
      </c>
      <c r="E45" s="122" t="s">
        <v>228</v>
      </c>
      <c r="F45" s="96" t="str">
        <f>D45</f>
        <v>5\52</v>
      </c>
      <c r="G45" s="96" t="str">
        <f>E45</f>
        <v>6\62</v>
      </c>
      <c r="H45" s="123" t="s">
        <v>229</v>
      </c>
      <c r="I45" s="96" t="str">
        <f>E45</f>
        <v>6\62</v>
      </c>
      <c r="J45" s="96" t="str">
        <f>F45</f>
        <v>5\52</v>
      </c>
      <c r="K45" s="96" t="str">
        <f>G45</f>
        <v>6\62</v>
      </c>
    </row>
    <row r="46" spans="1:11" ht="28.5">
      <c r="A46" s="124" t="s">
        <v>97</v>
      </c>
      <c r="B46" s="125" t="s">
        <v>91</v>
      </c>
      <c r="C46" s="113"/>
      <c r="D46" s="122" t="s">
        <v>201</v>
      </c>
      <c r="E46" s="96" t="s">
        <v>202</v>
      </c>
      <c r="F46" s="126" t="str">
        <f>$H$46</f>
        <v>13/741</v>
      </c>
      <c r="G46" s="96" t="s">
        <v>203</v>
      </c>
      <c r="H46" s="96" t="s">
        <v>204</v>
      </c>
      <c r="I46" s="96" t="s">
        <v>203</v>
      </c>
      <c r="J46" s="96" t="str">
        <f>$H$46</f>
        <v>13/741</v>
      </c>
      <c r="K46" s="96" t="str">
        <f>$I$46</f>
        <v>15/774</v>
      </c>
    </row>
    <row r="47" spans="1:11" ht="15">
      <c r="A47" s="120" t="s">
        <v>92</v>
      </c>
      <c r="B47" s="125"/>
      <c r="C47" s="113"/>
      <c r="D47" s="96"/>
      <c r="E47" s="96"/>
      <c r="F47" s="96"/>
      <c r="G47" s="96"/>
      <c r="H47" s="96"/>
      <c r="I47" s="96"/>
      <c r="J47" s="96"/>
      <c r="K47" s="96"/>
    </row>
    <row r="48" spans="1:11" ht="30">
      <c r="A48" s="120" t="s">
        <v>93</v>
      </c>
      <c r="B48" s="125" t="s">
        <v>91</v>
      </c>
      <c r="C48" s="113"/>
      <c r="D48" s="127" t="s">
        <v>197</v>
      </c>
      <c r="E48" s="122" t="s">
        <v>198</v>
      </c>
      <c r="F48" s="128" t="str">
        <f>$H$48</f>
        <v>3\95</v>
      </c>
      <c r="G48" s="122" t="str">
        <f>$E$48</f>
        <v>4/120</v>
      </c>
      <c r="H48" s="96" t="s">
        <v>199</v>
      </c>
      <c r="I48" s="122" t="str">
        <f>$G$48</f>
        <v>4/120</v>
      </c>
      <c r="J48" s="129" t="str">
        <f>$F$48</f>
        <v>3\95</v>
      </c>
      <c r="K48" s="122" t="str">
        <f>$G$48</f>
        <v>4/120</v>
      </c>
    </row>
    <row r="49" spans="1:11" ht="28.5" customHeight="1">
      <c r="A49" s="120" t="s">
        <v>94</v>
      </c>
      <c r="B49" s="125" t="s">
        <v>91</v>
      </c>
      <c r="C49" s="113"/>
      <c r="D49" s="96" t="s">
        <v>200</v>
      </c>
      <c r="E49" s="96" t="str">
        <f aca="true" t="shared" si="0" ref="E49:K49">$D$49</f>
        <v>3/290</v>
      </c>
      <c r="F49" s="96" t="str">
        <f t="shared" si="0"/>
        <v>3/290</v>
      </c>
      <c r="G49" s="96" t="str">
        <f t="shared" si="0"/>
        <v>3/290</v>
      </c>
      <c r="H49" s="96" t="str">
        <f t="shared" si="0"/>
        <v>3/290</v>
      </c>
      <c r="I49" s="96" t="str">
        <f t="shared" si="0"/>
        <v>3/290</v>
      </c>
      <c r="J49" s="96" t="str">
        <f t="shared" si="0"/>
        <v>3/290</v>
      </c>
      <c r="K49" s="96" t="str">
        <f t="shared" si="0"/>
        <v>3/290</v>
      </c>
    </row>
    <row r="50" spans="1:11" ht="26.25">
      <c r="A50" s="120" t="s">
        <v>95</v>
      </c>
      <c r="B50" s="125" t="s">
        <v>91</v>
      </c>
      <c r="C50" s="113"/>
      <c r="D50" s="96" t="s">
        <v>194</v>
      </c>
      <c r="E50" s="96" t="s">
        <v>195</v>
      </c>
      <c r="F50" s="96" t="s">
        <v>195</v>
      </c>
      <c r="G50" s="96" t="s">
        <v>196</v>
      </c>
      <c r="H50" s="96" t="s">
        <v>195</v>
      </c>
      <c r="I50" s="96" t="str">
        <f>$G$50</f>
        <v>8\364</v>
      </c>
      <c r="J50" s="96" t="str">
        <f>$H$50</f>
        <v>7\356</v>
      </c>
      <c r="K50" s="96" t="str">
        <f>$G$50</f>
        <v>8\364</v>
      </c>
    </row>
    <row r="51" spans="1:11" ht="30">
      <c r="A51" s="120" t="s">
        <v>105</v>
      </c>
      <c r="B51" s="130" t="s">
        <v>106</v>
      </c>
      <c r="C51" s="113"/>
      <c r="D51" s="96">
        <v>5</v>
      </c>
      <c r="E51" s="96">
        <v>5</v>
      </c>
      <c r="F51" s="96">
        <v>7</v>
      </c>
      <c r="G51" s="96">
        <v>5</v>
      </c>
      <c r="H51" s="96">
        <v>7</v>
      </c>
      <c r="I51" s="96">
        <v>5</v>
      </c>
      <c r="J51" s="96">
        <v>8</v>
      </c>
      <c r="K51" s="96">
        <v>6</v>
      </c>
    </row>
    <row r="52" spans="1:11" ht="15">
      <c r="A52" s="114" t="s">
        <v>81</v>
      </c>
      <c r="B52" s="96"/>
      <c r="C52" s="113"/>
      <c r="D52" s="122"/>
      <c r="E52" s="96"/>
      <c r="F52" s="96"/>
      <c r="G52" s="96"/>
      <c r="H52" s="96"/>
      <c r="I52" s="96"/>
      <c r="J52" s="96"/>
      <c r="K52" s="96"/>
    </row>
    <row r="53" spans="1:11" ht="15">
      <c r="A53" s="120" t="s">
        <v>89</v>
      </c>
      <c r="B53" s="130" t="s">
        <v>106</v>
      </c>
      <c r="C53" s="113"/>
      <c r="D53" s="96">
        <v>3</v>
      </c>
      <c r="E53" s="96">
        <v>3</v>
      </c>
      <c r="F53" s="96">
        <v>4</v>
      </c>
      <c r="G53" s="96">
        <v>3</v>
      </c>
      <c r="H53" s="96">
        <v>4</v>
      </c>
      <c r="I53" s="96">
        <v>3</v>
      </c>
      <c r="J53" s="96">
        <v>4</v>
      </c>
      <c r="K53" s="96">
        <v>4</v>
      </c>
    </row>
    <row r="54" spans="1:11" ht="15">
      <c r="A54" s="120" t="s">
        <v>90</v>
      </c>
      <c r="B54" s="130" t="s">
        <v>106</v>
      </c>
      <c r="C54" s="113"/>
      <c r="D54" s="96">
        <v>2</v>
      </c>
      <c r="E54" s="96">
        <v>2</v>
      </c>
      <c r="F54" s="96">
        <v>3</v>
      </c>
      <c r="G54" s="96">
        <v>2</v>
      </c>
      <c r="H54" s="96">
        <v>3</v>
      </c>
      <c r="I54" s="96">
        <v>2</v>
      </c>
      <c r="J54" s="96">
        <v>4</v>
      </c>
      <c r="K54" s="96">
        <v>2</v>
      </c>
    </row>
    <row r="55" spans="1:11" ht="14.25">
      <c r="A55" s="119" t="s">
        <v>109</v>
      </c>
      <c r="B55" s="96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5">
      <c r="A56" s="112" t="s">
        <v>33</v>
      </c>
      <c r="B56" s="87" t="s">
        <v>11</v>
      </c>
      <c r="C56" s="113"/>
      <c r="D56" s="95">
        <f>'Лист1 (3)'!E22</f>
        <v>840738.088</v>
      </c>
      <c r="E56" s="95">
        <f>'Лист1 (3)'!F22</f>
        <v>907997.1350400001</v>
      </c>
      <c r="F56" s="95">
        <f>'Лист1 (3)'!G22</f>
        <v>920709.0949305601</v>
      </c>
      <c r="G56" s="95">
        <f>'Лист1 (3)'!H22</f>
        <v>917985.10352544</v>
      </c>
      <c r="H56" s="95">
        <f>'Лист1 (3)'!I22</f>
        <v>941885.4041139629</v>
      </c>
      <c r="I56" s="95">
        <f>'Лист1 (3)'!J22</f>
        <v>929000.9247677453</v>
      </c>
      <c r="J56" s="95">
        <f>'Лист1 (3)'!K22</f>
        <v>949420.4873468745</v>
      </c>
      <c r="K56" s="95">
        <f>'Лист1 (3)'!L22</f>
        <v>941077.9367897259</v>
      </c>
    </row>
    <row r="57" spans="1:11" ht="15">
      <c r="A57" s="115" t="s">
        <v>34</v>
      </c>
      <c r="B57" s="110" t="s">
        <v>36</v>
      </c>
      <c r="C57" s="113"/>
      <c r="D57" s="146">
        <f>'Лист1 (3)'!E23</f>
        <v>104.80000000000001</v>
      </c>
      <c r="E57" s="146">
        <f>'Лист1 (3)'!F23</f>
        <v>108</v>
      </c>
      <c r="F57" s="146">
        <f>'Лист1 (3)'!G23</f>
        <v>101.4</v>
      </c>
      <c r="G57" s="146">
        <f>'Лист1 (3)'!H23</f>
        <v>101.1</v>
      </c>
      <c r="H57" s="146">
        <f>'Лист1 (3)'!I23</f>
        <v>102.60356083086053</v>
      </c>
      <c r="I57" s="146">
        <f>'Лист1 (3)'!J23</f>
        <v>102.3132</v>
      </c>
      <c r="J57" s="146">
        <f>'Лист1 (3)'!K23</f>
        <v>102.19801315959229</v>
      </c>
      <c r="K57" s="146">
        <f>'Лист1 (3)'!L23</f>
        <v>103.64327159999998</v>
      </c>
    </row>
    <row r="58" spans="1:11" ht="15">
      <c r="A58" s="112" t="s">
        <v>37</v>
      </c>
      <c r="B58" s="87" t="s">
        <v>11</v>
      </c>
      <c r="C58" s="113"/>
      <c r="D58" s="95">
        <f>'Лист1 (3)'!E24</f>
        <v>192183.60319999998</v>
      </c>
      <c r="E58" s="95">
        <f>'Лист1 (3)'!F24</f>
        <v>205636.45542399999</v>
      </c>
      <c r="F58" s="95">
        <f>'Лист1 (3)'!G24</f>
        <v>208515.365799936</v>
      </c>
      <c r="G58" s="95">
        <f>'Лист1 (3)'!H24</f>
        <v>207898.45643366396</v>
      </c>
      <c r="H58" s="95">
        <f>'Лист1 (3)'!I24</f>
        <v>213311.21921333452</v>
      </c>
      <c r="I58" s="95">
        <f>'Лист1 (3)'!J24</f>
        <v>210393.23791086793</v>
      </c>
      <c r="J58" s="95">
        <f>'Лист1 (3)'!K24</f>
        <v>215017.7089670412</v>
      </c>
      <c r="K58" s="95">
        <f>'Лист1 (3)'!L24</f>
        <v>213128.3500037092</v>
      </c>
    </row>
    <row r="59" spans="1:11" ht="15">
      <c r="A59" s="115" t="s">
        <v>34</v>
      </c>
      <c r="B59" s="110" t="s">
        <v>36</v>
      </c>
      <c r="C59" s="113"/>
      <c r="D59" s="146">
        <f>'Лист1 (3)'!E25</f>
        <v>102.4</v>
      </c>
      <c r="E59" s="146">
        <f>'Лист1 (3)'!F25</f>
        <v>107</v>
      </c>
      <c r="F59" s="146">
        <f>'Лист1 (3)'!G25</f>
        <v>101.4</v>
      </c>
      <c r="G59" s="146">
        <f>'Лист1 (3)'!H25</f>
        <v>101.1</v>
      </c>
      <c r="H59" s="146">
        <f>'Лист1 (3)'!I25</f>
        <v>102.60356083086054</v>
      </c>
      <c r="I59" s="146">
        <f>'Лист1 (3)'!J25</f>
        <v>102.3132</v>
      </c>
      <c r="J59" s="146">
        <f>'Лист1 (3)'!K25</f>
        <v>102.19801315959232</v>
      </c>
      <c r="K59" s="146">
        <f>'Лист1 (3)'!L25</f>
        <v>103.64327159999998</v>
      </c>
    </row>
    <row r="60" spans="1:11" ht="15">
      <c r="A60" s="112" t="s">
        <v>42</v>
      </c>
      <c r="B60" s="87" t="s">
        <v>11</v>
      </c>
      <c r="C60" s="113"/>
      <c r="D60" s="95">
        <f>'Лист1 (3)'!E26</f>
        <v>241031.168</v>
      </c>
      <c r="E60" s="95">
        <f>'Лист1 (3)'!F26</f>
        <v>257903.34976</v>
      </c>
      <c r="F60" s="95">
        <f>'Лист1 (3)'!G26</f>
        <v>261513.99665664003</v>
      </c>
      <c r="G60" s="95">
        <f>'Лист1 (3)'!H26</f>
        <v>260740.28660735997</v>
      </c>
      <c r="H60" s="95">
        <f>'Лист1 (3)'!I26</f>
        <v>267528.81857974274</v>
      </c>
      <c r="I60" s="95">
        <f>'Лист1 (3)'!J26</f>
        <v>263869.1700466483</v>
      </c>
      <c r="J60" s="95">
        <f>'Лист1 (3)'!K26</f>
        <v>269669.04912838066</v>
      </c>
      <c r="K60" s="95">
        <f>'Лист1 (3)'!L26</f>
        <v>267299.4692572547</v>
      </c>
    </row>
    <row r="61" spans="1:11" ht="30">
      <c r="A61" s="131" t="s">
        <v>34</v>
      </c>
      <c r="B61" s="96" t="s">
        <v>36</v>
      </c>
      <c r="C61" s="113"/>
      <c r="D61" s="146">
        <f>'Лист1 (3)'!E27</f>
        <v>97.65625</v>
      </c>
      <c r="E61" s="146">
        <f>'Лист1 (3)'!F27</f>
        <v>107</v>
      </c>
      <c r="F61" s="146">
        <f>'Лист1 (3)'!G27</f>
        <v>101.4</v>
      </c>
      <c r="G61" s="146">
        <f>'Лист1 (3)'!H27</f>
        <v>101.1</v>
      </c>
      <c r="H61" s="146">
        <f>'Лист1 (3)'!I27</f>
        <v>102.60356083086054</v>
      </c>
      <c r="I61" s="146">
        <f>'Лист1 (3)'!J27</f>
        <v>102.3132</v>
      </c>
      <c r="J61" s="146">
        <f>'Лист1 (3)'!K27</f>
        <v>102.19801315959232</v>
      </c>
      <c r="K61" s="146">
        <f>'Лист1 (3)'!L27</f>
        <v>103.64327159999998</v>
      </c>
    </row>
    <row r="62" spans="1:11" ht="20.25" customHeight="1">
      <c r="A62" s="119" t="s">
        <v>230</v>
      </c>
      <c r="B62" s="96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33.75" customHeight="1">
      <c r="A63" s="114" t="s">
        <v>110</v>
      </c>
      <c r="B63" s="96" t="s">
        <v>111</v>
      </c>
      <c r="C63" s="113"/>
      <c r="D63" s="132">
        <v>6144</v>
      </c>
      <c r="E63" s="132">
        <v>6144</v>
      </c>
      <c r="F63" s="132">
        <v>6273</v>
      </c>
      <c r="G63" s="132">
        <v>6273</v>
      </c>
      <c r="H63" s="132">
        <v>6325</v>
      </c>
      <c r="I63" s="132">
        <v>6325</v>
      </c>
      <c r="J63" s="132">
        <v>6426</v>
      </c>
      <c r="K63" s="132">
        <f>J63</f>
        <v>6426</v>
      </c>
    </row>
    <row r="64" spans="1:11" ht="70.5" customHeight="1">
      <c r="A64" s="120" t="s">
        <v>112</v>
      </c>
      <c r="B64" s="96" t="s">
        <v>111</v>
      </c>
      <c r="C64" s="113"/>
      <c r="D64" s="132">
        <v>13</v>
      </c>
      <c r="E64" s="132">
        <v>15</v>
      </c>
      <c r="F64" s="132">
        <v>16</v>
      </c>
      <c r="G64" s="132">
        <v>14</v>
      </c>
      <c r="H64" s="132">
        <v>13</v>
      </c>
      <c r="I64" s="132">
        <v>12</v>
      </c>
      <c r="J64" s="132">
        <v>12</v>
      </c>
      <c r="K64" s="132">
        <v>10</v>
      </c>
    </row>
    <row r="65" spans="1:11" ht="69.75" customHeight="1">
      <c r="A65" s="120" t="s">
        <v>113</v>
      </c>
      <c r="B65" s="96" t="s">
        <v>111</v>
      </c>
      <c r="C65" s="113"/>
      <c r="D65" s="132">
        <v>41</v>
      </c>
      <c r="E65" s="132">
        <v>42</v>
      </c>
      <c r="F65" s="132">
        <v>42</v>
      </c>
      <c r="G65" s="132">
        <v>40</v>
      </c>
      <c r="H65" s="132">
        <v>39</v>
      </c>
      <c r="I65" s="132">
        <v>38</v>
      </c>
      <c r="J65" s="132">
        <v>37</v>
      </c>
      <c r="K65" s="132">
        <v>34</v>
      </c>
    </row>
    <row r="66" spans="1:14" ht="60.75" customHeight="1">
      <c r="A66" s="109" t="s">
        <v>114</v>
      </c>
      <c r="B66" s="96" t="s">
        <v>36</v>
      </c>
      <c r="C66" s="113"/>
      <c r="D66" s="133">
        <f aca="true" t="shared" si="1" ref="D66:K66">(D64/D63)*100</f>
        <v>0.21158854166666666</v>
      </c>
      <c r="E66" s="133">
        <f t="shared" si="1"/>
        <v>0.244140625</v>
      </c>
      <c r="F66" s="133">
        <f t="shared" si="1"/>
        <v>0.25506137414315316</v>
      </c>
      <c r="G66" s="133">
        <f t="shared" si="1"/>
        <v>0.22317870237525905</v>
      </c>
      <c r="H66" s="133">
        <f t="shared" si="1"/>
        <v>0.20553359683794467</v>
      </c>
      <c r="I66" s="133">
        <f t="shared" si="1"/>
        <v>0.18972332015810275</v>
      </c>
      <c r="J66" s="133">
        <f t="shared" si="1"/>
        <v>0.18674136321195145</v>
      </c>
      <c r="K66" s="133">
        <f t="shared" si="1"/>
        <v>0.1556178026766262</v>
      </c>
      <c r="N66" s="134"/>
    </row>
    <row r="67" spans="1:11" ht="45">
      <c r="A67" s="120" t="s">
        <v>115</v>
      </c>
      <c r="B67" s="96" t="s">
        <v>36</v>
      </c>
      <c r="C67" s="113"/>
      <c r="D67" s="96">
        <v>44.8</v>
      </c>
      <c r="E67" s="96">
        <v>44.8</v>
      </c>
      <c r="F67" s="96">
        <v>45.2</v>
      </c>
      <c r="G67" s="96">
        <v>46.2</v>
      </c>
      <c r="H67" s="96">
        <v>45</v>
      </c>
      <c r="I67" s="96">
        <v>46.6</v>
      </c>
      <c r="J67" s="96">
        <v>45.7</v>
      </c>
      <c r="K67" s="96">
        <v>44.7</v>
      </c>
    </row>
    <row r="68" spans="1:11" ht="14.25">
      <c r="A68" s="119" t="s">
        <v>116</v>
      </c>
      <c r="B68" s="96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4.25">
      <c r="A69" s="119" t="s">
        <v>126</v>
      </c>
      <c r="B69" s="96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5">
      <c r="A70" s="114" t="s">
        <v>127</v>
      </c>
      <c r="B70" s="96"/>
      <c r="C70" s="113"/>
      <c r="D70" s="96"/>
      <c r="E70" s="96"/>
      <c r="F70" s="96"/>
      <c r="G70" s="96"/>
      <c r="H70" s="96"/>
      <c r="I70" s="96"/>
      <c r="J70" s="96"/>
      <c r="K70" s="96"/>
    </row>
    <row r="71" spans="1:11" ht="34.5" customHeight="1">
      <c r="A71" s="120" t="s">
        <v>117</v>
      </c>
      <c r="B71" s="96" t="s">
        <v>186</v>
      </c>
      <c r="C71" s="113"/>
      <c r="D71" s="96">
        <v>3</v>
      </c>
      <c r="E71" s="96">
        <v>3</v>
      </c>
      <c r="F71" s="96">
        <v>3</v>
      </c>
      <c r="G71" s="96">
        <v>3</v>
      </c>
      <c r="H71" s="96">
        <v>3</v>
      </c>
      <c r="I71" s="96">
        <v>3</v>
      </c>
      <c r="J71" s="96">
        <v>3</v>
      </c>
      <c r="K71" s="96">
        <v>3</v>
      </c>
    </row>
    <row r="72" spans="1:11" ht="60">
      <c r="A72" s="120" t="s">
        <v>118</v>
      </c>
      <c r="B72" s="96" t="s">
        <v>111</v>
      </c>
      <c r="C72" s="113"/>
      <c r="D72" s="96">
        <v>1656</v>
      </c>
      <c r="E72" s="96">
        <v>1658</v>
      </c>
      <c r="F72" s="96">
        <v>1716</v>
      </c>
      <c r="G72" s="96">
        <v>1700</v>
      </c>
      <c r="H72" s="96">
        <v>1786</v>
      </c>
      <c r="I72" s="96">
        <v>1750</v>
      </c>
      <c r="J72" s="96">
        <v>1800</v>
      </c>
      <c r="K72" s="96">
        <v>1780</v>
      </c>
    </row>
    <row r="73" spans="1:11" ht="15">
      <c r="A73" s="120" t="s">
        <v>128</v>
      </c>
      <c r="B73" s="96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44.25" customHeight="1">
      <c r="A74" s="120" t="s">
        <v>129</v>
      </c>
      <c r="B74" s="96" t="s">
        <v>106</v>
      </c>
      <c r="C74" s="113"/>
      <c r="D74" s="96">
        <v>1</v>
      </c>
      <c r="E74" s="96">
        <f aca="true" t="shared" si="2" ref="E74:K74">$D$74</f>
        <v>1</v>
      </c>
      <c r="F74" s="96">
        <f t="shared" si="2"/>
        <v>1</v>
      </c>
      <c r="G74" s="96">
        <f t="shared" si="2"/>
        <v>1</v>
      </c>
      <c r="H74" s="96">
        <f t="shared" si="2"/>
        <v>1</v>
      </c>
      <c r="I74" s="96">
        <f t="shared" si="2"/>
        <v>1</v>
      </c>
      <c r="J74" s="96">
        <f t="shared" si="2"/>
        <v>1</v>
      </c>
      <c r="K74" s="96">
        <f t="shared" si="2"/>
        <v>1</v>
      </c>
    </row>
    <row r="75" spans="1:11" ht="13.5" customHeight="1">
      <c r="A75" s="120" t="s">
        <v>134</v>
      </c>
      <c r="B75" s="96" t="s">
        <v>111</v>
      </c>
      <c r="C75" s="113"/>
      <c r="D75" s="96">
        <v>30</v>
      </c>
      <c r="E75" s="96">
        <v>30</v>
      </c>
      <c r="F75" s="96">
        <v>31</v>
      </c>
      <c r="G75" s="96">
        <f>$E$75</f>
        <v>30</v>
      </c>
      <c r="H75" s="96">
        <v>32</v>
      </c>
      <c r="I75" s="96">
        <f>$E$75</f>
        <v>30</v>
      </c>
      <c r="J75" s="96">
        <v>33</v>
      </c>
      <c r="K75" s="96">
        <f>$E$75</f>
        <v>30</v>
      </c>
    </row>
    <row r="76" spans="1:11" ht="14.25" customHeight="1">
      <c r="A76" s="120" t="s">
        <v>135</v>
      </c>
      <c r="B76" s="96" t="s">
        <v>111</v>
      </c>
      <c r="C76" s="113"/>
      <c r="D76" s="96">
        <v>23</v>
      </c>
      <c r="E76" s="96">
        <v>23</v>
      </c>
      <c r="F76" s="96">
        <v>23</v>
      </c>
      <c r="G76" s="96">
        <f>$E$76</f>
        <v>23</v>
      </c>
      <c r="H76" s="96">
        <v>24</v>
      </c>
      <c r="I76" s="96">
        <f>$E$76</f>
        <v>23</v>
      </c>
      <c r="J76" s="96">
        <v>25</v>
      </c>
      <c r="K76" s="96">
        <f>$E$76</f>
        <v>23</v>
      </c>
    </row>
    <row r="77" spans="1:11" ht="14.25">
      <c r="A77" s="119" t="s">
        <v>120</v>
      </c>
      <c r="B77" s="96"/>
      <c r="C77" s="113"/>
      <c r="D77" s="96"/>
      <c r="E77" s="96"/>
      <c r="F77" s="96"/>
      <c r="G77" s="96"/>
      <c r="H77" s="96"/>
      <c r="I77" s="96"/>
      <c r="J77" s="96"/>
      <c r="K77" s="96"/>
    </row>
    <row r="78" spans="1:11" ht="30">
      <c r="A78" s="120" t="s">
        <v>121</v>
      </c>
      <c r="B78" s="96" t="s">
        <v>106</v>
      </c>
      <c r="C78" s="113"/>
      <c r="D78" s="96">
        <f aca="true" t="shared" si="3" ref="D78:K78">D74</f>
        <v>1</v>
      </c>
      <c r="E78" s="96">
        <f t="shared" si="3"/>
        <v>1</v>
      </c>
      <c r="F78" s="96">
        <f t="shared" si="3"/>
        <v>1</v>
      </c>
      <c r="G78" s="96">
        <f t="shared" si="3"/>
        <v>1</v>
      </c>
      <c r="H78" s="96">
        <f t="shared" si="3"/>
        <v>1</v>
      </c>
      <c r="I78" s="96">
        <f t="shared" si="3"/>
        <v>1</v>
      </c>
      <c r="J78" s="96">
        <f t="shared" si="3"/>
        <v>1</v>
      </c>
      <c r="K78" s="96">
        <f t="shared" si="3"/>
        <v>1</v>
      </c>
    </row>
    <row r="79" spans="1:11" ht="15">
      <c r="A79" s="114" t="s">
        <v>130</v>
      </c>
      <c r="B79" s="96" t="s">
        <v>106</v>
      </c>
      <c r="C79" s="113"/>
      <c r="D79" s="96">
        <v>196</v>
      </c>
      <c r="E79" s="96">
        <v>215</v>
      </c>
      <c r="F79" s="96">
        <v>237</v>
      </c>
      <c r="G79" s="96">
        <v>215</v>
      </c>
      <c r="H79" s="96">
        <v>248</v>
      </c>
      <c r="I79" s="96">
        <v>215</v>
      </c>
      <c r="J79" s="96">
        <v>250</v>
      </c>
      <c r="K79" s="96">
        <v>215</v>
      </c>
    </row>
    <row r="80" spans="1:11" ht="15">
      <c r="A80" s="114" t="s">
        <v>131</v>
      </c>
      <c r="B80" s="96" t="s">
        <v>111</v>
      </c>
      <c r="C80" s="113"/>
      <c r="D80" s="96">
        <v>12526</v>
      </c>
      <c r="E80" s="96">
        <v>10058</v>
      </c>
      <c r="F80" s="96">
        <v>10500</v>
      </c>
      <c r="G80" s="96">
        <f>$E$80</f>
        <v>10058</v>
      </c>
      <c r="H80" s="96">
        <v>11000</v>
      </c>
      <c r="I80" s="96">
        <v>10500</v>
      </c>
      <c r="J80" s="96">
        <v>11500</v>
      </c>
      <c r="K80" s="96">
        <v>11000</v>
      </c>
    </row>
    <row r="81" spans="1:11" ht="15">
      <c r="A81" s="114" t="s">
        <v>132</v>
      </c>
      <c r="B81" s="96" t="s">
        <v>106</v>
      </c>
      <c r="C81" s="113"/>
      <c r="D81" s="96">
        <v>17</v>
      </c>
      <c r="E81" s="96">
        <v>16</v>
      </c>
      <c r="F81" s="96">
        <v>17</v>
      </c>
      <c r="G81" s="96">
        <v>16</v>
      </c>
      <c r="H81" s="96">
        <v>18</v>
      </c>
      <c r="I81" s="96">
        <v>17</v>
      </c>
      <c r="J81" s="96">
        <v>19</v>
      </c>
      <c r="K81" s="96">
        <v>18</v>
      </c>
    </row>
    <row r="82" spans="1:11" ht="30">
      <c r="A82" s="120" t="s">
        <v>133</v>
      </c>
      <c r="B82" s="96" t="s">
        <v>106</v>
      </c>
      <c r="C82" s="113"/>
      <c r="D82" s="96">
        <v>214</v>
      </c>
      <c r="E82" s="96">
        <v>199</v>
      </c>
      <c r="F82" s="96">
        <v>214</v>
      </c>
      <c r="G82" s="96">
        <v>199</v>
      </c>
      <c r="H82" s="96">
        <v>224</v>
      </c>
      <c r="I82" s="96">
        <v>214</v>
      </c>
      <c r="J82" s="96">
        <v>234</v>
      </c>
      <c r="K82" s="96">
        <v>224</v>
      </c>
    </row>
    <row r="83" spans="1:11" ht="18.75" customHeight="1">
      <c r="A83" s="120" t="s">
        <v>134</v>
      </c>
      <c r="B83" s="96" t="s">
        <v>111</v>
      </c>
      <c r="C83" s="113"/>
      <c r="D83" s="96">
        <v>20</v>
      </c>
      <c r="E83" s="96">
        <f aca="true" t="shared" si="4" ref="E83:K83">$D$83</f>
        <v>20</v>
      </c>
      <c r="F83" s="96">
        <f t="shared" si="4"/>
        <v>20</v>
      </c>
      <c r="G83" s="96">
        <f t="shared" si="4"/>
        <v>20</v>
      </c>
      <c r="H83" s="96">
        <f t="shared" si="4"/>
        <v>20</v>
      </c>
      <c r="I83" s="96">
        <f t="shared" si="4"/>
        <v>20</v>
      </c>
      <c r="J83" s="96">
        <f t="shared" si="4"/>
        <v>20</v>
      </c>
      <c r="K83" s="96">
        <f t="shared" si="4"/>
        <v>20</v>
      </c>
    </row>
    <row r="84" spans="1:11" ht="30">
      <c r="A84" s="120" t="s">
        <v>119</v>
      </c>
      <c r="B84" s="96" t="s">
        <v>111</v>
      </c>
      <c r="C84" s="113"/>
      <c r="D84" s="96">
        <v>16</v>
      </c>
      <c r="E84" s="96">
        <f aca="true" t="shared" si="5" ref="E84:K84">$D$84</f>
        <v>16</v>
      </c>
      <c r="F84" s="96">
        <f t="shared" si="5"/>
        <v>16</v>
      </c>
      <c r="G84" s="96">
        <f t="shared" si="5"/>
        <v>16</v>
      </c>
      <c r="H84" s="96">
        <f t="shared" si="5"/>
        <v>16</v>
      </c>
      <c r="I84" s="96">
        <f t="shared" si="5"/>
        <v>16</v>
      </c>
      <c r="J84" s="96">
        <f t="shared" si="5"/>
        <v>16</v>
      </c>
      <c r="K84" s="96">
        <f t="shared" si="5"/>
        <v>16</v>
      </c>
    </row>
    <row r="85" spans="1:11" ht="45">
      <c r="A85" s="120" t="s">
        <v>122</v>
      </c>
      <c r="B85" s="96" t="s">
        <v>106</v>
      </c>
      <c r="C85" s="113"/>
      <c r="D85" s="96">
        <v>2</v>
      </c>
      <c r="E85" s="96">
        <v>2</v>
      </c>
      <c r="F85" s="96">
        <v>2</v>
      </c>
      <c r="G85" s="96">
        <v>2</v>
      </c>
      <c r="H85" s="96">
        <v>2</v>
      </c>
      <c r="I85" s="96">
        <v>2</v>
      </c>
      <c r="J85" s="96">
        <v>2</v>
      </c>
      <c r="K85" s="96">
        <f>$D$85</f>
        <v>2</v>
      </c>
    </row>
    <row r="86" spans="1:11" ht="45">
      <c r="A86" s="120" t="s">
        <v>123</v>
      </c>
      <c r="B86" s="96" t="s">
        <v>111</v>
      </c>
      <c r="C86" s="113"/>
      <c r="D86" s="96">
        <v>16</v>
      </c>
      <c r="E86" s="96">
        <f aca="true" t="shared" si="6" ref="E86:K86">$D$86</f>
        <v>16</v>
      </c>
      <c r="F86" s="96">
        <f t="shared" si="6"/>
        <v>16</v>
      </c>
      <c r="G86" s="96">
        <f t="shared" si="6"/>
        <v>16</v>
      </c>
      <c r="H86" s="96">
        <f t="shared" si="6"/>
        <v>16</v>
      </c>
      <c r="I86" s="96">
        <f t="shared" si="6"/>
        <v>16</v>
      </c>
      <c r="J86" s="96">
        <f t="shared" si="6"/>
        <v>16</v>
      </c>
      <c r="K86" s="96">
        <f t="shared" si="6"/>
        <v>16</v>
      </c>
    </row>
    <row r="87" spans="1:11" ht="15">
      <c r="A87" s="114" t="s">
        <v>124</v>
      </c>
      <c r="B87" s="96" t="s">
        <v>111</v>
      </c>
      <c r="C87" s="113"/>
      <c r="D87" s="96">
        <v>8</v>
      </c>
      <c r="E87" s="96">
        <v>8</v>
      </c>
      <c r="F87" s="96">
        <v>8</v>
      </c>
      <c r="G87" s="96">
        <v>8</v>
      </c>
      <c r="H87" s="96">
        <v>8</v>
      </c>
      <c r="I87" s="96">
        <v>8</v>
      </c>
      <c r="J87" s="96">
        <v>8</v>
      </c>
      <c r="K87" s="96"/>
    </row>
    <row r="88" spans="1:11" ht="14.25">
      <c r="A88" s="119" t="s">
        <v>125</v>
      </c>
      <c r="B88" s="96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5">
      <c r="A89" s="114" t="s">
        <v>145</v>
      </c>
      <c r="B89" s="96" t="s">
        <v>106</v>
      </c>
      <c r="C89" s="113"/>
      <c r="D89" s="96">
        <v>3</v>
      </c>
      <c r="E89" s="96">
        <v>3</v>
      </c>
      <c r="F89" s="96">
        <v>3</v>
      </c>
      <c r="G89" s="96">
        <v>3</v>
      </c>
      <c r="H89" s="96">
        <v>3</v>
      </c>
      <c r="I89" s="96">
        <v>3</v>
      </c>
      <c r="J89" s="96">
        <v>3</v>
      </c>
      <c r="K89" s="96">
        <v>3</v>
      </c>
    </row>
    <row r="90" spans="1:11" ht="31.5" customHeight="1">
      <c r="A90" s="120" t="s">
        <v>146</v>
      </c>
      <c r="B90" s="96"/>
      <c r="C90" s="113"/>
      <c r="D90" s="96">
        <v>973</v>
      </c>
      <c r="E90" s="96">
        <v>994</v>
      </c>
      <c r="F90" s="96">
        <v>1050</v>
      </c>
      <c r="G90" s="96">
        <v>994</v>
      </c>
      <c r="H90" s="96">
        <v>1150</v>
      </c>
      <c r="I90" s="96">
        <v>994</v>
      </c>
      <c r="J90" s="96">
        <v>1250</v>
      </c>
      <c r="K90" s="96">
        <f>$E$90</f>
        <v>994</v>
      </c>
    </row>
    <row r="91" spans="1:11" ht="18.75" customHeight="1">
      <c r="A91" s="114" t="s">
        <v>147</v>
      </c>
      <c r="B91" s="96" t="s">
        <v>106</v>
      </c>
      <c r="C91" s="113"/>
      <c r="D91" s="96">
        <v>22</v>
      </c>
      <c r="E91" s="96">
        <v>20</v>
      </c>
      <c r="F91" s="96">
        <f aca="true" t="shared" si="7" ref="F91:K91">$E$91</f>
        <v>20</v>
      </c>
      <c r="G91" s="96">
        <f t="shared" si="7"/>
        <v>20</v>
      </c>
      <c r="H91" s="96">
        <f t="shared" si="7"/>
        <v>20</v>
      </c>
      <c r="I91" s="96">
        <f t="shared" si="7"/>
        <v>20</v>
      </c>
      <c r="J91" s="96">
        <f t="shared" si="7"/>
        <v>20</v>
      </c>
      <c r="K91" s="96">
        <f t="shared" si="7"/>
        <v>20</v>
      </c>
    </row>
    <row r="92" spans="1:11" ht="17.25" customHeight="1">
      <c r="A92" s="114" t="s">
        <v>148</v>
      </c>
      <c r="B92" s="96" t="s">
        <v>111</v>
      </c>
      <c r="C92" s="113"/>
      <c r="D92" s="96">
        <v>22</v>
      </c>
      <c r="E92" s="96">
        <v>20</v>
      </c>
      <c r="F92" s="96">
        <f aca="true" t="shared" si="8" ref="F92:K92">F91</f>
        <v>20</v>
      </c>
      <c r="G92" s="96">
        <f t="shared" si="8"/>
        <v>20</v>
      </c>
      <c r="H92" s="96">
        <f t="shared" si="8"/>
        <v>20</v>
      </c>
      <c r="I92" s="96">
        <f t="shared" si="8"/>
        <v>20</v>
      </c>
      <c r="J92" s="96">
        <f t="shared" si="8"/>
        <v>20</v>
      </c>
      <c r="K92" s="96">
        <f t="shared" si="8"/>
        <v>20</v>
      </c>
    </row>
    <row r="93" spans="1:11" ht="15.75" customHeight="1">
      <c r="A93" s="114" t="s">
        <v>149</v>
      </c>
      <c r="B93" s="96" t="s">
        <v>111</v>
      </c>
      <c r="C93" s="113"/>
      <c r="D93" s="96">
        <v>5466</v>
      </c>
      <c r="E93" s="96">
        <v>5600</v>
      </c>
      <c r="F93" s="96">
        <v>5800</v>
      </c>
      <c r="G93" s="96">
        <f>$E$93</f>
        <v>5600</v>
      </c>
      <c r="H93" s="96">
        <v>5900</v>
      </c>
      <c r="I93" s="96">
        <f>$F$93</f>
        <v>5800</v>
      </c>
      <c r="J93" s="96">
        <v>6000</v>
      </c>
      <c r="K93" s="96">
        <f>$F$93</f>
        <v>5800</v>
      </c>
    </row>
    <row r="94" spans="1:11" ht="15">
      <c r="A94" s="114" t="s">
        <v>136</v>
      </c>
      <c r="B94" s="96" t="s">
        <v>106</v>
      </c>
      <c r="C94" s="113"/>
      <c r="D94" s="96">
        <v>9</v>
      </c>
      <c r="E94" s="96">
        <f aca="true" t="shared" si="9" ref="E94:K94">$D$94</f>
        <v>9</v>
      </c>
      <c r="F94" s="96">
        <f t="shared" si="9"/>
        <v>9</v>
      </c>
      <c r="G94" s="96">
        <f t="shared" si="9"/>
        <v>9</v>
      </c>
      <c r="H94" s="96">
        <f t="shared" si="9"/>
        <v>9</v>
      </c>
      <c r="I94" s="96">
        <f t="shared" si="9"/>
        <v>9</v>
      </c>
      <c r="J94" s="96">
        <f t="shared" si="9"/>
        <v>9</v>
      </c>
      <c r="K94" s="96">
        <f t="shared" si="9"/>
        <v>9</v>
      </c>
    </row>
    <row r="95" spans="1:11" ht="15">
      <c r="A95" s="114" t="s">
        <v>81</v>
      </c>
      <c r="B95" s="96"/>
      <c r="C95" s="113"/>
      <c r="D95" s="96"/>
      <c r="E95" s="96"/>
      <c r="F95" s="96"/>
      <c r="G95" s="96"/>
      <c r="H95" s="96"/>
      <c r="I95" s="96"/>
      <c r="J95" s="96"/>
      <c r="K95" s="96"/>
    </row>
    <row r="96" spans="1:11" ht="15">
      <c r="A96" s="114" t="s">
        <v>137</v>
      </c>
      <c r="B96" s="96" t="s">
        <v>106</v>
      </c>
      <c r="C96" s="113"/>
      <c r="D96" s="96">
        <v>4</v>
      </c>
      <c r="E96" s="96">
        <f aca="true" t="shared" si="10" ref="E96:K98">D96</f>
        <v>4</v>
      </c>
      <c r="F96" s="96">
        <f t="shared" si="10"/>
        <v>4</v>
      </c>
      <c r="G96" s="96">
        <f t="shared" si="10"/>
        <v>4</v>
      </c>
      <c r="H96" s="96">
        <f t="shared" si="10"/>
        <v>4</v>
      </c>
      <c r="I96" s="96">
        <f t="shared" si="10"/>
        <v>4</v>
      </c>
      <c r="J96" s="96">
        <f t="shared" si="10"/>
        <v>4</v>
      </c>
      <c r="K96" s="96">
        <f t="shared" si="10"/>
        <v>4</v>
      </c>
    </row>
    <row r="97" spans="1:11" ht="15">
      <c r="A97" s="114" t="s">
        <v>138</v>
      </c>
      <c r="B97" s="96" t="s">
        <v>106</v>
      </c>
      <c r="C97" s="113"/>
      <c r="D97" s="96">
        <v>5</v>
      </c>
      <c r="E97" s="96">
        <f t="shared" si="10"/>
        <v>5</v>
      </c>
      <c r="F97" s="96">
        <f t="shared" si="10"/>
        <v>5</v>
      </c>
      <c r="G97" s="96">
        <f t="shared" si="10"/>
        <v>5</v>
      </c>
      <c r="H97" s="96">
        <f t="shared" si="10"/>
        <v>5</v>
      </c>
      <c r="I97" s="96">
        <f t="shared" si="10"/>
        <v>5</v>
      </c>
      <c r="J97" s="96">
        <f t="shared" si="10"/>
        <v>5</v>
      </c>
      <c r="K97" s="96">
        <f t="shared" si="10"/>
        <v>5</v>
      </c>
    </row>
    <row r="98" spans="1:11" ht="45">
      <c r="A98" s="120" t="s">
        <v>139</v>
      </c>
      <c r="B98" s="96" t="s">
        <v>106</v>
      </c>
      <c r="C98" s="113"/>
      <c r="D98" s="96">
        <v>1</v>
      </c>
      <c r="E98" s="96">
        <f t="shared" si="10"/>
        <v>1</v>
      </c>
      <c r="F98" s="96">
        <f t="shared" si="10"/>
        <v>1</v>
      </c>
      <c r="G98" s="96">
        <f t="shared" si="10"/>
        <v>1</v>
      </c>
      <c r="H98" s="96">
        <f t="shared" si="10"/>
        <v>1</v>
      </c>
      <c r="I98" s="96">
        <f t="shared" si="10"/>
        <v>1</v>
      </c>
      <c r="J98" s="96">
        <f t="shared" si="10"/>
        <v>1</v>
      </c>
      <c r="K98" s="96">
        <f t="shared" si="10"/>
        <v>1</v>
      </c>
    </row>
    <row r="99" spans="1:11" ht="45">
      <c r="A99" s="120" t="s">
        <v>140</v>
      </c>
      <c r="B99" s="96" t="s">
        <v>111</v>
      </c>
      <c r="C99" s="113"/>
      <c r="D99" s="96">
        <v>204</v>
      </c>
      <c r="E99" s="96">
        <v>208</v>
      </c>
      <c r="F99" s="96">
        <v>206</v>
      </c>
      <c r="G99" s="96">
        <v>202</v>
      </c>
      <c r="H99" s="96">
        <v>208</v>
      </c>
      <c r="I99" s="96">
        <f>$G$99</f>
        <v>202</v>
      </c>
      <c r="J99" s="96">
        <v>210</v>
      </c>
      <c r="K99" s="96">
        <f>$G$99</f>
        <v>202</v>
      </c>
    </row>
    <row r="100" spans="1:11" ht="14.25">
      <c r="A100" s="119" t="s">
        <v>141</v>
      </c>
      <c r="B100" s="96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5">
      <c r="A101" s="114" t="s">
        <v>142</v>
      </c>
      <c r="B101" s="130" t="s">
        <v>144</v>
      </c>
      <c r="C101" s="113"/>
      <c r="D101" s="96">
        <v>855</v>
      </c>
      <c r="E101" s="96">
        <v>885</v>
      </c>
      <c r="F101" s="96">
        <v>890</v>
      </c>
      <c r="G101" s="96">
        <v>885</v>
      </c>
      <c r="H101" s="96">
        <v>895</v>
      </c>
      <c r="I101" s="96">
        <v>885</v>
      </c>
      <c r="J101" s="96">
        <v>905</v>
      </c>
      <c r="K101" s="96">
        <v>885</v>
      </c>
    </row>
    <row r="102" spans="1:11" ht="15" customHeight="1">
      <c r="A102" s="114" t="s">
        <v>143</v>
      </c>
      <c r="B102" s="130" t="s">
        <v>144</v>
      </c>
      <c r="C102" s="113"/>
      <c r="D102" s="96">
        <v>6701</v>
      </c>
      <c r="E102" s="96">
        <v>6820</v>
      </c>
      <c r="F102" s="96">
        <v>6330</v>
      </c>
      <c r="G102" s="96">
        <v>6300</v>
      </c>
      <c r="H102" s="96">
        <v>6350</v>
      </c>
      <c r="I102" s="96">
        <f>$G$102</f>
        <v>6300</v>
      </c>
      <c r="J102" s="96">
        <v>6500</v>
      </c>
      <c r="K102" s="96">
        <f>$G$102</f>
        <v>6300</v>
      </c>
    </row>
    <row r="103" spans="1:11" ht="15">
      <c r="A103" s="114" t="s">
        <v>150</v>
      </c>
      <c r="B103" s="96"/>
      <c r="C103" s="113"/>
      <c r="D103" s="96"/>
      <c r="E103" s="96"/>
      <c r="F103" s="96"/>
      <c r="G103" s="96"/>
      <c r="H103" s="96"/>
      <c r="I103" s="96"/>
      <c r="J103" s="96"/>
      <c r="K103" s="96"/>
    </row>
    <row r="104" spans="1:11" ht="15">
      <c r="A104" s="114" t="s">
        <v>151</v>
      </c>
      <c r="B104" s="130" t="s">
        <v>144</v>
      </c>
      <c r="C104" s="113"/>
      <c r="D104" s="96">
        <v>6136</v>
      </c>
      <c r="E104" s="96">
        <v>6155</v>
      </c>
      <c r="F104" s="96">
        <v>5655</v>
      </c>
      <c r="G104" s="96">
        <v>5600</v>
      </c>
      <c r="H104" s="96">
        <v>5700</v>
      </c>
      <c r="I104" s="96">
        <f>$G$104</f>
        <v>5600</v>
      </c>
      <c r="J104" s="96">
        <v>5800</v>
      </c>
      <c r="K104" s="96">
        <f>$G$104</f>
        <v>5600</v>
      </c>
    </row>
    <row r="105" spans="1:11" ht="15">
      <c r="A105" s="114" t="s">
        <v>152</v>
      </c>
      <c r="B105" s="130" t="s">
        <v>144</v>
      </c>
      <c r="C105" s="113"/>
      <c r="D105" s="96">
        <v>565</v>
      </c>
      <c r="E105" s="96">
        <v>595</v>
      </c>
      <c r="F105" s="96">
        <v>545</v>
      </c>
      <c r="G105" s="96">
        <v>530</v>
      </c>
      <c r="H105" s="96">
        <v>565</v>
      </c>
      <c r="I105" s="96">
        <f>$G$105</f>
        <v>530</v>
      </c>
      <c r="J105" s="96">
        <v>600</v>
      </c>
      <c r="K105" s="96">
        <f>$G$105</f>
        <v>530</v>
      </c>
    </row>
    <row r="106" spans="1:11" ht="14.25">
      <c r="A106" s="119" t="s">
        <v>163</v>
      </c>
      <c r="B106" s="96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5">
      <c r="A107" s="114" t="s">
        <v>153</v>
      </c>
      <c r="B107" s="96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5">
      <c r="A108" s="114" t="s">
        <v>159</v>
      </c>
      <c r="B108" s="96" t="s">
        <v>106</v>
      </c>
      <c r="C108" s="113"/>
      <c r="D108" s="110">
        <v>291</v>
      </c>
      <c r="E108" s="110">
        <v>293</v>
      </c>
      <c r="F108" s="96">
        <v>299</v>
      </c>
      <c r="G108" s="96">
        <v>296</v>
      </c>
      <c r="H108" s="96">
        <v>306</v>
      </c>
      <c r="I108" s="96">
        <v>303</v>
      </c>
      <c r="J108" s="96">
        <v>311</v>
      </c>
      <c r="K108" s="96">
        <v>308</v>
      </c>
    </row>
    <row r="109" spans="1:11" ht="15">
      <c r="A109" s="114" t="s">
        <v>92</v>
      </c>
      <c r="B109" s="96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5">
      <c r="A110" s="120" t="s">
        <v>154</v>
      </c>
      <c r="B110" s="96" t="s">
        <v>106</v>
      </c>
      <c r="C110" s="113"/>
      <c r="D110" s="96">
        <v>156</v>
      </c>
      <c r="E110" s="96">
        <v>158</v>
      </c>
      <c r="F110" s="96">
        <v>162</v>
      </c>
      <c r="G110" s="96">
        <v>161</v>
      </c>
      <c r="H110" s="96">
        <v>169</v>
      </c>
      <c r="I110" s="96">
        <v>168</v>
      </c>
      <c r="J110" s="96">
        <v>174</v>
      </c>
      <c r="K110" s="96">
        <v>173</v>
      </c>
    </row>
    <row r="111" spans="1:11" ht="15">
      <c r="A111" s="120" t="s">
        <v>155</v>
      </c>
      <c r="B111" s="96" t="s">
        <v>106</v>
      </c>
      <c r="C111" s="113"/>
      <c r="D111" s="96">
        <v>1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96">
        <v>1</v>
      </c>
    </row>
    <row r="112" spans="1:11" ht="15">
      <c r="A112" s="120" t="s">
        <v>156</v>
      </c>
      <c r="B112" s="96" t="s">
        <v>106</v>
      </c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5">
      <c r="A113" s="120" t="s">
        <v>157</v>
      </c>
      <c r="B113" s="96" t="s">
        <v>187</v>
      </c>
      <c r="C113" s="113"/>
      <c r="D113" s="96">
        <v>230221.3</v>
      </c>
      <c r="E113" s="96">
        <v>244680.9</v>
      </c>
      <c r="F113" s="96">
        <v>250000</v>
      </c>
      <c r="G113" s="96">
        <v>250000</v>
      </c>
      <c r="H113" s="96">
        <v>260000</v>
      </c>
      <c r="I113" s="96">
        <v>260000</v>
      </c>
      <c r="J113" s="96">
        <v>300000</v>
      </c>
      <c r="K113" s="96">
        <v>300000</v>
      </c>
    </row>
    <row r="114" spans="1:11" ht="30">
      <c r="A114" s="120" t="s">
        <v>158</v>
      </c>
      <c r="B114" s="96" t="s">
        <v>187</v>
      </c>
      <c r="C114" s="113"/>
      <c r="D114" s="96">
        <v>17660.8</v>
      </c>
      <c r="E114" s="96">
        <v>21413.6</v>
      </c>
      <c r="F114" s="96">
        <v>24870.5</v>
      </c>
      <c r="G114" s="96">
        <v>17660.8</v>
      </c>
      <c r="H114" s="96">
        <v>17660.8</v>
      </c>
      <c r="I114" s="96">
        <v>17660.8</v>
      </c>
      <c r="J114" s="96">
        <v>17660.8</v>
      </c>
      <c r="K114" s="96">
        <v>17660.8</v>
      </c>
    </row>
    <row r="115" spans="1:11" ht="30">
      <c r="A115" s="120" t="s">
        <v>160</v>
      </c>
      <c r="B115" s="96" t="s">
        <v>111</v>
      </c>
      <c r="C115" s="113"/>
      <c r="D115" s="96">
        <v>5239</v>
      </c>
      <c r="E115" s="96">
        <v>4901</v>
      </c>
      <c r="F115" s="96">
        <v>4901</v>
      </c>
      <c r="G115" s="96">
        <v>4901</v>
      </c>
      <c r="H115" s="96">
        <v>4901</v>
      </c>
      <c r="I115" s="96">
        <v>4901</v>
      </c>
      <c r="J115" s="96">
        <v>4901</v>
      </c>
      <c r="K115" s="96">
        <v>4901</v>
      </c>
    </row>
    <row r="116" spans="1:11" ht="30">
      <c r="A116" s="120" t="s">
        <v>161</v>
      </c>
      <c r="B116" s="96" t="s">
        <v>111</v>
      </c>
      <c r="C116" s="113"/>
      <c r="D116" s="96">
        <v>1303</v>
      </c>
      <c r="E116" s="96">
        <v>1598</v>
      </c>
      <c r="F116" s="96">
        <v>1598</v>
      </c>
      <c r="G116" s="96">
        <v>1598</v>
      </c>
      <c r="H116" s="96">
        <v>1598</v>
      </c>
      <c r="I116" s="96">
        <v>1598</v>
      </c>
      <c r="J116" s="96">
        <v>1598</v>
      </c>
      <c r="K116" s="96">
        <v>1598</v>
      </c>
    </row>
    <row r="117" spans="1:11" ht="30">
      <c r="A117" s="120" t="s">
        <v>162</v>
      </c>
      <c r="B117" s="96" t="s">
        <v>187</v>
      </c>
      <c r="C117" s="113"/>
      <c r="D117" s="96">
        <v>893.7</v>
      </c>
      <c r="E117" s="96">
        <v>7065.2</v>
      </c>
      <c r="F117" s="96">
        <v>6592.1</v>
      </c>
      <c r="G117" s="96">
        <v>6592.1</v>
      </c>
      <c r="H117" s="96">
        <v>3271.5</v>
      </c>
      <c r="I117" s="96">
        <v>3271.5</v>
      </c>
      <c r="J117" s="96">
        <v>7711.9</v>
      </c>
      <c r="K117" s="96">
        <v>7711.9</v>
      </c>
    </row>
    <row r="118" spans="1:11" ht="45">
      <c r="A118" s="120" t="s">
        <v>170</v>
      </c>
      <c r="B118" s="96" t="s">
        <v>111</v>
      </c>
      <c r="C118" s="113"/>
      <c r="D118" s="96">
        <v>116</v>
      </c>
      <c r="E118" s="96">
        <v>129</v>
      </c>
      <c r="F118" s="96">
        <v>135</v>
      </c>
      <c r="G118" s="96">
        <v>135</v>
      </c>
      <c r="H118" s="96">
        <v>213</v>
      </c>
      <c r="I118" s="96">
        <v>213</v>
      </c>
      <c r="J118" s="96">
        <v>401</v>
      </c>
      <c r="K118" s="96">
        <v>401</v>
      </c>
    </row>
    <row r="119" spans="1:11" ht="30">
      <c r="A119" s="120" t="s">
        <v>164</v>
      </c>
      <c r="B119" s="96" t="s">
        <v>111</v>
      </c>
      <c r="C119" s="113"/>
      <c r="D119" s="96">
        <v>55</v>
      </c>
      <c r="E119" s="96">
        <v>129</v>
      </c>
      <c r="F119" s="96">
        <v>135</v>
      </c>
      <c r="G119" s="96">
        <v>135</v>
      </c>
      <c r="H119" s="96">
        <v>213</v>
      </c>
      <c r="I119" s="96">
        <v>213</v>
      </c>
      <c r="J119" s="96">
        <v>401</v>
      </c>
      <c r="K119" s="96">
        <v>401</v>
      </c>
    </row>
    <row r="120" spans="1:11" ht="14.25">
      <c r="A120" s="124" t="s">
        <v>165</v>
      </c>
      <c r="B120" s="96"/>
      <c r="C120" s="113"/>
      <c r="D120" s="96"/>
      <c r="E120" s="96"/>
      <c r="F120" s="96"/>
      <c r="G120" s="96"/>
      <c r="H120" s="96"/>
      <c r="I120" s="96"/>
      <c r="J120" s="96"/>
      <c r="K120" s="96"/>
    </row>
    <row r="121" spans="1:11" s="135" customFormat="1" ht="30">
      <c r="A121" s="120" t="s">
        <v>166</v>
      </c>
      <c r="B121" s="96" t="s">
        <v>188</v>
      </c>
      <c r="C121" s="113"/>
      <c r="D121" s="96">
        <v>1520</v>
      </c>
      <c r="E121" s="96">
        <v>1520</v>
      </c>
      <c r="F121" s="96">
        <v>1520</v>
      </c>
      <c r="G121" s="96">
        <v>1520</v>
      </c>
      <c r="H121" s="96">
        <v>1520</v>
      </c>
      <c r="I121" s="96">
        <v>1520</v>
      </c>
      <c r="J121" s="96">
        <v>1520</v>
      </c>
      <c r="K121" s="96">
        <v>1520</v>
      </c>
    </row>
    <row r="122" spans="1:11" ht="30">
      <c r="A122" s="120" t="s">
        <v>167</v>
      </c>
      <c r="B122" s="96" t="s">
        <v>188</v>
      </c>
      <c r="C122" s="113"/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</row>
    <row r="123" spans="1:11" ht="45">
      <c r="A123" s="120" t="s">
        <v>172</v>
      </c>
      <c r="B123" s="96" t="s">
        <v>188</v>
      </c>
      <c r="C123" s="113"/>
      <c r="D123" s="95">
        <v>48490</v>
      </c>
      <c r="E123" s="95">
        <v>48490</v>
      </c>
      <c r="F123" s="95">
        <v>48490</v>
      </c>
      <c r="G123" s="95">
        <v>48490</v>
      </c>
      <c r="H123" s="95">
        <v>48490</v>
      </c>
      <c r="I123" s="95">
        <v>48490</v>
      </c>
      <c r="J123" s="95">
        <v>48490</v>
      </c>
      <c r="K123" s="95">
        <v>48490</v>
      </c>
    </row>
    <row r="124" spans="1:11" ht="30">
      <c r="A124" s="120" t="s">
        <v>173</v>
      </c>
      <c r="B124" s="96" t="s">
        <v>188</v>
      </c>
      <c r="C124" s="113"/>
      <c r="D124" s="96">
        <v>30296</v>
      </c>
      <c r="E124" s="96">
        <v>30296</v>
      </c>
      <c r="F124" s="96">
        <v>30296</v>
      </c>
      <c r="G124" s="96">
        <v>30296</v>
      </c>
      <c r="H124" s="96">
        <v>30296</v>
      </c>
      <c r="I124" s="96">
        <v>30296</v>
      </c>
      <c r="J124" s="96">
        <v>30296</v>
      </c>
      <c r="K124" s="96">
        <v>30296</v>
      </c>
    </row>
    <row r="125" spans="1:11" ht="60">
      <c r="A125" s="120" t="s">
        <v>174</v>
      </c>
      <c r="B125" s="96" t="s">
        <v>188</v>
      </c>
      <c r="C125" s="113"/>
      <c r="D125" s="96">
        <v>80</v>
      </c>
      <c r="E125" s="96"/>
      <c r="F125" s="96"/>
      <c r="G125" s="96"/>
      <c r="H125" s="96"/>
      <c r="I125" s="96"/>
      <c r="J125" s="96"/>
      <c r="K125" s="96"/>
    </row>
    <row r="126" spans="1:11" ht="30">
      <c r="A126" s="120" t="s">
        <v>175</v>
      </c>
      <c r="B126" s="96" t="s">
        <v>188</v>
      </c>
      <c r="C126" s="113"/>
      <c r="D126" s="96">
        <v>9665</v>
      </c>
      <c r="E126" s="113"/>
      <c r="F126" s="113"/>
      <c r="G126" s="113"/>
      <c r="H126" s="113"/>
      <c r="I126" s="113"/>
      <c r="J126" s="113"/>
      <c r="K126" s="113"/>
    </row>
    <row r="127" spans="1:11" ht="30">
      <c r="A127" s="120" t="s">
        <v>176</v>
      </c>
      <c r="B127" s="96" t="s">
        <v>188</v>
      </c>
      <c r="C127" s="113"/>
      <c r="D127" s="96">
        <v>4310</v>
      </c>
      <c r="E127" s="113"/>
      <c r="F127" s="113"/>
      <c r="G127" s="113"/>
      <c r="H127" s="113"/>
      <c r="I127" s="113"/>
      <c r="J127" s="113"/>
      <c r="K127" s="113"/>
    </row>
    <row r="128" spans="1:11" ht="30">
      <c r="A128" s="120" t="s">
        <v>177</v>
      </c>
      <c r="B128" s="96" t="s">
        <v>188</v>
      </c>
      <c r="C128" s="113"/>
      <c r="D128" s="111">
        <v>12930</v>
      </c>
      <c r="E128" s="111">
        <v>12930</v>
      </c>
      <c r="F128" s="111">
        <v>13930</v>
      </c>
      <c r="G128" s="111">
        <v>12930</v>
      </c>
      <c r="H128" s="111">
        <v>14600</v>
      </c>
      <c r="I128" s="111">
        <v>13930</v>
      </c>
      <c r="J128" s="111">
        <v>15100</v>
      </c>
      <c r="K128" s="111">
        <v>14600</v>
      </c>
    </row>
    <row r="129" spans="1:11" ht="15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5">
      <c r="A130" s="120" t="s">
        <v>179</v>
      </c>
      <c r="B130" s="96" t="s">
        <v>188</v>
      </c>
      <c r="C130" s="137"/>
      <c r="D130" s="111">
        <v>1465</v>
      </c>
      <c r="E130" s="111">
        <f>E128*0.1</f>
        <v>1293</v>
      </c>
      <c r="F130" s="111">
        <f aca="true" t="shared" si="11" ref="F130:K130">F128*0.1</f>
        <v>1393</v>
      </c>
      <c r="G130" s="111">
        <f t="shared" si="11"/>
        <v>1293</v>
      </c>
      <c r="H130" s="111">
        <f t="shared" si="11"/>
        <v>1460</v>
      </c>
      <c r="I130" s="111">
        <f t="shared" si="11"/>
        <v>1393</v>
      </c>
      <c r="J130" s="111">
        <f t="shared" si="11"/>
        <v>1510</v>
      </c>
      <c r="K130" s="111">
        <f t="shared" si="11"/>
        <v>1460</v>
      </c>
    </row>
    <row r="131" spans="1:11" ht="30">
      <c r="A131" s="120" t="s">
        <v>180</v>
      </c>
      <c r="B131" s="96" t="s">
        <v>188</v>
      </c>
      <c r="C131" s="137"/>
      <c r="D131" s="111">
        <v>1465</v>
      </c>
      <c r="E131" s="111">
        <v>0</v>
      </c>
      <c r="F131" s="111">
        <f aca="true" t="shared" si="12" ref="F131:K131">F130</f>
        <v>1393</v>
      </c>
      <c r="G131" s="111">
        <f t="shared" si="12"/>
        <v>1293</v>
      </c>
      <c r="H131" s="111">
        <f t="shared" si="12"/>
        <v>1460</v>
      </c>
      <c r="I131" s="111">
        <f t="shared" si="12"/>
        <v>1393</v>
      </c>
      <c r="J131" s="111">
        <f t="shared" si="12"/>
        <v>1510</v>
      </c>
      <c r="K131" s="111">
        <f t="shared" si="12"/>
        <v>1460</v>
      </c>
    </row>
    <row r="132" spans="1:11" ht="14.25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30">
      <c r="A133" s="120" t="s">
        <v>168</v>
      </c>
      <c r="B133" s="96" t="s">
        <v>189</v>
      </c>
      <c r="C133" s="113"/>
      <c r="D133" s="113">
        <v>36.2</v>
      </c>
      <c r="E133" s="113">
        <v>36.2</v>
      </c>
      <c r="F133" s="113">
        <v>38.2</v>
      </c>
      <c r="G133" s="113">
        <v>36.2</v>
      </c>
      <c r="H133" s="113">
        <v>39.6</v>
      </c>
      <c r="I133" s="113">
        <v>37.4</v>
      </c>
      <c r="J133" s="113">
        <v>41.8</v>
      </c>
      <c r="K133" s="113">
        <v>38.2</v>
      </c>
    </row>
    <row r="134" spans="1:11" ht="30">
      <c r="A134" s="120" t="s">
        <v>169</v>
      </c>
      <c r="B134" s="96" t="s">
        <v>189</v>
      </c>
      <c r="C134" s="137"/>
      <c r="D134" s="111">
        <v>12930</v>
      </c>
      <c r="E134" s="111">
        <v>12930</v>
      </c>
      <c r="F134" s="111">
        <v>13930</v>
      </c>
      <c r="G134" s="111">
        <v>12930</v>
      </c>
      <c r="H134" s="111">
        <v>14600</v>
      </c>
      <c r="I134" s="111">
        <v>13930</v>
      </c>
      <c r="J134" s="111">
        <v>15100</v>
      </c>
      <c r="K134" s="111">
        <v>14600</v>
      </c>
    </row>
    <row r="135" spans="1:11" ht="18" customHeight="1">
      <c r="A135" s="120" t="s">
        <v>181</v>
      </c>
      <c r="B135" s="96" t="s">
        <v>106</v>
      </c>
      <c r="C135" s="113"/>
      <c r="D135" s="113">
        <v>0</v>
      </c>
      <c r="E135" s="113">
        <v>0</v>
      </c>
      <c r="F135" s="113">
        <v>6</v>
      </c>
      <c r="G135" s="113">
        <v>5</v>
      </c>
      <c r="H135" s="113">
        <v>8</v>
      </c>
      <c r="I135" s="113">
        <v>7</v>
      </c>
      <c r="J135" s="113">
        <v>10</v>
      </c>
      <c r="K135" s="113">
        <v>9</v>
      </c>
    </row>
    <row r="136" spans="1:11" ht="19.5" customHeight="1">
      <c r="A136" s="138" t="s">
        <v>182</v>
      </c>
      <c r="B136" s="96" t="s">
        <v>106</v>
      </c>
      <c r="C136" s="113"/>
      <c r="D136" s="113">
        <v>403</v>
      </c>
      <c r="E136" s="113">
        <v>403</v>
      </c>
      <c r="F136" s="113">
        <v>410</v>
      </c>
      <c r="G136" s="113">
        <v>408</v>
      </c>
      <c r="H136" s="113">
        <v>412</v>
      </c>
      <c r="I136" s="113">
        <v>410</v>
      </c>
      <c r="J136" s="113">
        <v>415</v>
      </c>
      <c r="K136" s="113">
        <v>413</v>
      </c>
    </row>
    <row r="137" spans="1:11" s="142" customFormat="1" ht="28.5" customHeight="1">
      <c r="A137" s="139" t="s">
        <v>183</v>
      </c>
      <c r="B137" s="96" t="s">
        <v>188</v>
      </c>
      <c r="C137" s="113"/>
      <c r="D137" s="113">
        <v>1.03</v>
      </c>
      <c r="E137" s="140">
        <v>1.03</v>
      </c>
      <c r="F137" s="113">
        <v>1.1</v>
      </c>
      <c r="G137" s="113">
        <v>1.1</v>
      </c>
      <c r="H137" s="113">
        <v>1.3</v>
      </c>
      <c r="I137" s="113">
        <v>1.2</v>
      </c>
      <c r="J137" s="141">
        <v>1.5</v>
      </c>
      <c r="K137" s="141">
        <v>1.3</v>
      </c>
    </row>
    <row r="138" spans="1:11" ht="15" customHeight="1" hidden="1">
      <c r="A138" s="114" t="s">
        <v>184</v>
      </c>
      <c r="B138" s="96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27.75" customHeight="1" hidden="1">
      <c r="A139" s="120" t="s">
        <v>185</v>
      </c>
      <c r="B139" s="96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ht="15.75" customHeight="1"/>
  </sheetData>
  <sheetProtection/>
  <mergeCells count="7">
    <mergeCell ref="A3:K3"/>
    <mergeCell ref="A4:K4"/>
    <mergeCell ref="A2:K2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6" sqref="H16"/>
    </sheetView>
  </sheetViews>
  <sheetFormatPr defaultColWidth="9.00390625" defaultRowHeight="17.25" customHeight="1"/>
  <cols>
    <col min="1" max="1" width="33.625" style="143" customWidth="1"/>
    <col min="2" max="2" width="11.375" style="144" customWidth="1"/>
    <col min="3" max="3" width="12.75390625" style="145" customWidth="1"/>
    <col min="4" max="5" width="12.75390625" style="145" bestFit="1" customWidth="1"/>
    <col min="6" max="6" width="12.75390625" style="145" customWidth="1"/>
    <col min="7" max="7" width="15.00390625" style="145" customWidth="1"/>
    <col min="8" max="10" width="12.75390625" style="145" customWidth="1"/>
    <col min="11" max="11" width="14.125" style="145" customWidth="1"/>
    <col min="12" max="13" width="9.125" style="103" customWidth="1"/>
    <col min="14" max="16384" width="9.125" style="103" customWidth="1"/>
  </cols>
  <sheetData>
    <row r="1" spans="1:11" ht="17.2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7.25" customHeight="1">
      <c r="A2" s="210" t="s">
        <v>191</v>
      </c>
      <c r="B2" s="211"/>
      <c r="C2" s="211"/>
      <c r="D2" s="211"/>
      <c r="E2" s="211"/>
      <c r="F2" s="211"/>
      <c r="G2" s="211"/>
      <c r="H2" s="211"/>
      <c r="I2" s="211"/>
      <c r="J2" s="209"/>
      <c r="K2" s="209"/>
    </row>
    <row r="3" spans="1:11" ht="17.25" customHeight="1">
      <c r="A3" s="205" t="s">
        <v>192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7.25" customHeight="1">
      <c r="A4" s="207" t="s">
        <v>231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</row>
    <row r="5" spans="1:11" ht="17.25" customHeight="1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7.25" customHeight="1">
      <c r="A6" s="212" t="s">
        <v>9</v>
      </c>
      <c r="B6" s="107" t="s">
        <v>1</v>
      </c>
      <c r="C6" s="152" t="s">
        <v>50</v>
      </c>
      <c r="D6" s="152" t="s">
        <v>232</v>
      </c>
      <c r="E6" s="152" t="s">
        <v>233</v>
      </c>
      <c r="F6" s="214" t="s">
        <v>58</v>
      </c>
      <c r="G6" s="215"/>
      <c r="H6" s="214" t="s">
        <v>61</v>
      </c>
      <c r="I6" s="215"/>
      <c r="J6" s="214" t="s">
        <v>234</v>
      </c>
      <c r="K6" s="215"/>
    </row>
    <row r="7" spans="1:11" ht="17.25" customHeight="1">
      <c r="A7" s="213"/>
      <c r="B7" s="107" t="s">
        <v>2</v>
      </c>
      <c r="C7" s="107" t="s">
        <v>3</v>
      </c>
      <c r="D7" s="152" t="s">
        <v>3</v>
      </c>
      <c r="E7" s="152" t="s">
        <v>4</v>
      </c>
      <c r="F7" s="151" t="s">
        <v>5</v>
      </c>
      <c r="G7" s="152" t="s">
        <v>6</v>
      </c>
      <c r="H7" s="151" t="s">
        <v>5</v>
      </c>
      <c r="I7" s="152" t="s">
        <v>6</v>
      </c>
      <c r="J7" s="151" t="s">
        <v>5</v>
      </c>
      <c r="K7" s="152" t="s">
        <v>6</v>
      </c>
    </row>
    <row r="8" spans="1:11" ht="17.25" customHeight="1">
      <c r="A8" s="108" t="s">
        <v>62</v>
      </c>
      <c r="B8" s="107"/>
      <c r="C8" s="107"/>
      <c r="D8" s="152"/>
      <c r="E8" s="152"/>
      <c r="F8" s="151"/>
      <c r="G8" s="152"/>
      <c r="H8" s="151"/>
      <c r="I8" s="152"/>
      <c r="J8" s="151"/>
      <c r="K8" s="152"/>
    </row>
    <row r="9" spans="1:11" ht="17.25" customHeight="1">
      <c r="A9" s="150" t="s">
        <v>63</v>
      </c>
      <c r="B9" s="110"/>
      <c r="C9" s="111">
        <v>17151625</v>
      </c>
      <c r="D9" s="95"/>
      <c r="E9" s="95"/>
      <c r="F9" s="95"/>
      <c r="G9" s="95"/>
      <c r="H9" s="95"/>
      <c r="I9" s="95"/>
      <c r="J9" s="95"/>
      <c r="K9" s="95"/>
    </row>
    <row r="10" spans="1:11" ht="17.25" customHeight="1">
      <c r="A10" s="112" t="s">
        <v>64</v>
      </c>
      <c r="B10" s="96" t="s">
        <v>111</v>
      </c>
      <c r="C10" s="113"/>
      <c r="D10" s="96">
        <v>13642</v>
      </c>
      <c r="E10" s="96">
        <f>'2016'!F10</f>
        <v>13800</v>
      </c>
      <c r="F10" s="96">
        <f>'2016'!H10</f>
        <v>14000</v>
      </c>
      <c r="G10" s="96">
        <f>'2016'!I10</f>
        <v>13500</v>
      </c>
      <c r="H10" s="96">
        <f>'2016'!J10</f>
        <v>14100</v>
      </c>
      <c r="I10" s="96">
        <f>'2016'!K10</f>
        <v>14200</v>
      </c>
      <c r="J10" s="95">
        <v>14500</v>
      </c>
      <c r="K10" s="96">
        <v>14800</v>
      </c>
    </row>
    <row r="11" spans="1:11" ht="17.25" customHeight="1">
      <c r="A11" s="112" t="s">
        <v>65</v>
      </c>
      <c r="B11" s="96" t="s">
        <v>111</v>
      </c>
      <c r="C11" s="111">
        <v>1300</v>
      </c>
      <c r="D11" s="95">
        <v>13724</v>
      </c>
      <c r="E11" s="95">
        <f>'2016'!F11</f>
        <v>13900</v>
      </c>
      <c r="F11" s="95">
        <f>'2016'!H11</f>
        <v>14100</v>
      </c>
      <c r="G11" s="95">
        <f>'2016'!I11</f>
        <v>13600</v>
      </c>
      <c r="H11" s="95">
        <f>'2016'!J11</f>
        <v>14200</v>
      </c>
      <c r="I11" s="95">
        <f>'2016'!K11</f>
        <v>14500</v>
      </c>
      <c r="J11" s="95">
        <v>14800</v>
      </c>
      <c r="K11" s="95">
        <v>15000</v>
      </c>
    </row>
    <row r="12" spans="1:11" ht="17.25" customHeight="1">
      <c r="A12" s="112" t="s">
        <v>66</v>
      </c>
      <c r="B12" s="96" t="s">
        <v>111</v>
      </c>
      <c r="C12" s="113"/>
      <c r="D12" s="96">
        <v>13684</v>
      </c>
      <c r="E12" s="96">
        <f>'2016'!F12</f>
        <v>13850</v>
      </c>
      <c r="F12" s="96">
        <f>'2016'!H12</f>
        <v>14050</v>
      </c>
      <c r="G12" s="96">
        <f>'2016'!I12</f>
        <v>13550</v>
      </c>
      <c r="H12" s="96">
        <f>'2016'!J12</f>
        <v>14050</v>
      </c>
      <c r="I12" s="96">
        <f>'2016'!K12</f>
        <v>14350</v>
      </c>
      <c r="J12" s="96">
        <v>14300</v>
      </c>
      <c r="K12" s="95">
        <v>14500</v>
      </c>
    </row>
    <row r="13" spans="1:11" ht="17.25" customHeight="1">
      <c r="A13" s="112" t="s">
        <v>67</v>
      </c>
      <c r="B13" s="96" t="s">
        <v>36</v>
      </c>
      <c r="C13" s="113"/>
      <c r="D13" s="96">
        <f>'2016'!E13</f>
        <v>0.6</v>
      </c>
      <c r="E13" s="96">
        <f>'2016'!F13</f>
        <v>1.45</v>
      </c>
      <c r="F13" s="96">
        <f>'2016'!H13</f>
        <v>1.25</v>
      </c>
      <c r="G13" s="96">
        <f>'2016'!I13</f>
        <v>0</v>
      </c>
      <c r="H13" s="96">
        <f>'2016'!J13</f>
        <v>1.25</v>
      </c>
      <c r="I13" s="96">
        <f>'2016'!K13</f>
        <v>1.85</v>
      </c>
      <c r="J13" s="96">
        <f>H13</f>
        <v>1.25</v>
      </c>
      <c r="K13" s="96">
        <f>I13</f>
        <v>1.85</v>
      </c>
    </row>
    <row r="14" spans="1:11" ht="17.25" customHeight="1">
      <c r="A14" s="112" t="s">
        <v>68</v>
      </c>
      <c r="B14" s="110" t="s">
        <v>111</v>
      </c>
      <c r="C14" s="113"/>
      <c r="D14" s="96">
        <f>'2016'!E14</f>
        <v>165</v>
      </c>
      <c r="E14" s="96">
        <f>'2016'!F14</f>
        <v>180</v>
      </c>
      <c r="F14" s="96">
        <f>'2016'!H14</f>
        <v>195</v>
      </c>
      <c r="G14" s="96">
        <f>'2016'!I14</f>
        <v>152</v>
      </c>
      <c r="H14" s="96">
        <f>'2016'!J14</f>
        <v>210</v>
      </c>
      <c r="I14" s="96">
        <f>'2016'!K14</f>
        <v>145</v>
      </c>
      <c r="J14" s="96">
        <v>250</v>
      </c>
      <c r="K14" s="96">
        <v>200</v>
      </c>
    </row>
    <row r="15" spans="1:11" ht="17.25" customHeight="1">
      <c r="A15" s="114" t="s">
        <v>69</v>
      </c>
      <c r="B15" s="154" t="s">
        <v>111</v>
      </c>
      <c r="C15" s="156"/>
      <c r="D15" s="154">
        <v>176</v>
      </c>
      <c r="E15" s="154">
        <v>176</v>
      </c>
      <c r="F15" s="154">
        <v>200</v>
      </c>
      <c r="G15" s="154">
        <v>180</v>
      </c>
      <c r="H15" s="154">
        <v>205</v>
      </c>
      <c r="I15" s="154">
        <v>185</v>
      </c>
      <c r="J15" s="154">
        <v>210</v>
      </c>
      <c r="K15" s="154">
        <v>190</v>
      </c>
    </row>
    <row r="16" spans="1:11" ht="17.25" customHeight="1">
      <c r="A16" s="114" t="s">
        <v>70</v>
      </c>
      <c r="B16" s="154" t="s">
        <v>111</v>
      </c>
      <c r="C16" s="111">
        <v>12038</v>
      </c>
      <c r="D16" s="153">
        <v>34</v>
      </c>
      <c r="E16" s="153">
        <v>34</v>
      </c>
      <c r="F16" s="153">
        <v>35</v>
      </c>
      <c r="G16" s="153">
        <v>45</v>
      </c>
      <c r="H16" s="153">
        <f>'2016'!J16</f>
        <v>40</v>
      </c>
      <c r="I16" s="153">
        <v>50</v>
      </c>
      <c r="J16" s="153">
        <v>45</v>
      </c>
      <c r="K16" s="153">
        <v>55</v>
      </c>
    </row>
    <row r="17" spans="1:11" ht="17.25" customHeight="1">
      <c r="A17" s="114" t="s">
        <v>71</v>
      </c>
      <c r="B17" s="96" t="s">
        <v>111</v>
      </c>
      <c r="C17" s="113"/>
      <c r="D17" s="96">
        <f>'2016'!E17</f>
        <v>852</v>
      </c>
      <c r="E17" s="96">
        <f>'2016'!F17</f>
        <v>870</v>
      </c>
      <c r="F17" s="96">
        <f>'2016'!H17</f>
        <v>890</v>
      </c>
      <c r="G17" s="96">
        <f>'2016'!I17</f>
        <v>950</v>
      </c>
      <c r="H17" s="96">
        <f>'2016'!J17</f>
        <v>900</v>
      </c>
      <c r="I17" s="96">
        <f>'2016'!K17</f>
        <v>990</v>
      </c>
      <c r="J17" s="96">
        <v>1000</v>
      </c>
      <c r="K17" s="96">
        <v>1100</v>
      </c>
    </row>
    <row r="18" spans="1:11" ht="17.25" customHeight="1">
      <c r="A18" s="150" t="s">
        <v>72</v>
      </c>
      <c r="B18" s="96" t="s">
        <v>111</v>
      </c>
      <c r="C18" s="111">
        <v>3634</v>
      </c>
      <c r="D18" s="95">
        <v>450</v>
      </c>
      <c r="E18" s="95">
        <f>'2016'!F18</f>
        <v>650</v>
      </c>
      <c r="F18" s="95">
        <f>'2016'!H18</f>
        <v>700</v>
      </c>
      <c r="G18" s="95">
        <f>'2016'!I18</f>
        <v>600</v>
      </c>
      <c r="H18" s="95">
        <f>'2016'!J18</f>
        <v>750</v>
      </c>
      <c r="I18" s="95">
        <f>'2016'!K18</f>
        <v>650</v>
      </c>
      <c r="J18" s="95">
        <v>800</v>
      </c>
      <c r="K18" s="95">
        <v>700</v>
      </c>
    </row>
    <row r="19" spans="1:11" ht="17.25" customHeight="1">
      <c r="A19" s="115" t="s">
        <v>73</v>
      </c>
      <c r="B19" s="96" t="s">
        <v>111</v>
      </c>
      <c r="C19" s="113">
        <v>0.029</v>
      </c>
      <c r="D19" s="95">
        <v>670</v>
      </c>
      <c r="E19" s="96">
        <f>'2016'!F19</f>
        <v>400</v>
      </c>
      <c r="F19" s="96">
        <f>'2016'!H19</f>
        <v>380</v>
      </c>
      <c r="G19" s="96">
        <f>'2016'!I19</f>
        <v>250</v>
      </c>
      <c r="H19" s="96">
        <f>'2016'!J19</f>
        <v>350</v>
      </c>
      <c r="I19" s="96">
        <f>'2016'!K19</f>
        <v>300</v>
      </c>
      <c r="J19" s="96">
        <v>400</v>
      </c>
      <c r="K19" s="96">
        <v>350</v>
      </c>
    </row>
    <row r="20" spans="1:11" ht="17.25" customHeight="1">
      <c r="A20" s="114" t="s">
        <v>74</v>
      </c>
      <c r="B20" s="96"/>
      <c r="C20" s="113"/>
      <c r="D20" s="96"/>
      <c r="E20" s="96"/>
      <c r="F20" s="96"/>
      <c r="G20" s="96"/>
      <c r="H20" s="96"/>
      <c r="I20" s="96"/>
      <c r="J20" s="96"/>
      <c r="K20" s="96"/>
    </row>
    <row r="21" spans="1:11" ht="17.25" customHeight="1">
      <c r="A21" s="112" t="s">
        <v>75</v>
      </c>
      <c r="B21" s="110" t="s">
        <v>36</v>
      </c>
      <c r="C21" s="111">
        <v>850364</v>
      </c>
      <c r="D21" s="99">
        <f>'2016'!D21</f>
        <v>1.2</v>
      </c>
      <c r="E21" s="95">
        <f>'2016'!F21</f>
        <v>8.3</v>
      </c>
      <c r="F21" s="99">
        <f>'2016'!H21</f>
        <v>7.6</v>
      </c>
      <c r="G21" s="99">
        <f>'2016'!I21</f>
        <v>3.9</v>
      </c>
      <c r="H21" s="99">
        <f>'2016'!J21</f>
        <v>4.7</v>
      </c>
      <c r="I21" s="99">
        <f>'2016'!K21</f>
        <v>3.4</v>
      </c>
      <c r="J21" s="99">
        <v>4.8</v>
      </c>
      <c r="K21" s="99">
        <v>3.6</v>
      </c>
    </row>
    <row r="22" spans="1:11" ht="17.25" customHeight="1">
      <c r="A22" s="115" t="s">
        <v>76</v>
      </c>
      <c r="B22" s="110" t="s">
        <v>36</v>
      </c>
      <c r="C22" s="113">
        <v>103.8</v>
      </c>
      <c r="D22" s="99">
        <f>'2016'!D22</f>
        <v>16.5</v>
      </c>
      <c r="E22" s="99">
        <f>'2016'!F22</f>
        <v>1.07</v>
      </c>
      <c r="F22" s="99">
        <f>'2016'!H22</f>
        <v>1.06</v>
      </c>
      <c r="G22" s="99">
        <f>'2016'!I22</f>
        <v>0</v>
      </c>
      <c r="H22" s="99">
        <f>'2016'!J22</f>
        <v>-0.5</v>
      </c>
      <c r="I22" s="99">
        <f>'2016'!K22</f>
        <v>-0.5</v>
      </c>
      <c r="J22" s="99">
        <v>1.05</v>
      </c>
      <c r="K22" s="99">
        <v>-0.5</v>
      </c>
    </row>
    <row r="23" spans="1:12" ht="17.25" customHeight="1">
      <c r="A23" s="112" t="s">
        <v>77</v>
      </c>
      <c r="B23" s="110" t="s">
        <v>36</v>
      </c>
      <c r="C23" s="116">
        <v>196876</v>
      </c>
      <c r="D23" s="99">
        <f>'2016'!D23</f>
        <v>-8</v>
      </c>
      <c r="E23" s="99">
        <f>'2016'!F23</f>
        <v>3.3</v>
      </c>
      <c r="F23" s="99">
        <f>'2016'!H23</f>
        <v>3.23</v>
      </c>
      <c r="G23" s="99">
        <f>'2016'!I23</f>
        <v>0</v>
      </c>
      <c r="H23" s="99">
        <f>'2016'!J23</f>
        <v>0</v>
      </c>
      <c r="I23" s="99">
        <f>'2016'!K23</f>
        <v>0</v>
      </c>
      <c r="J23" s="99">
        <v>0</v>
      </c>
      <c r="K23" s="99">
        <v>0</v>
      </c>
      <c r="L23" s="117"/>
    </row>
    <row r="24" spans="1:11" ht="17.25" customHeight="1">
      <c r="A24" s="115" t="s">
        <v>78</v>
      </c>
      <c r="B24" s="110" t="s">
        <v>36</v>
      </c>
      <c r="C24" s="113">
        <v>105.2</v>
      </c>
      <c r="D24" s="97">
        <f>'2016'!D24</f>
        <v>4.5</v>
      </c>
      <c r="E24" s="97">
        <f>'2016'!F24</f>
        <v>2.2</v>
      </c>
      <c r="F24" s="97">
        <f>'2016'!H24</f>
        <v>1.12</v>
      </c>
      <c r="G24" s="97">
        <f>'2016'!I24</f>
        <v>4.2</v>
      </c>
      <c r="H24" s="99">
        <f>'2016'!J24</f>
        <v>5.5</v>
      </c>
      <c r="I24" s="98">
        <f>'2016'!K24</f>
        <v>11.1</v>
      </c>
      <c r="J24" s="97">
        <v>1.1</v>
      </c>
      <c r="K24" s="99">
        <v>2.1</v>
      </c>
    </row>
    <row r="25" spans="1:11" ht="23.25" customHeight="1">
      <c r="A25" s="108" t="s">
        <v>79</v>
      </c>
      <c r="B25" s="110"/>
      <c r="C25" s="116">
        <v>254212</v>
      </c>
      <c r="D25" s="95"/>
      <c r="E25" s="95"/>
      <c r="F25" s="95"/>
      <c r="G25" s="95"/>
      <c r="H25" s="95"/>
      <c r="I25" s="95"/>
      <c r="J25" s="95"/>
      <c r="K25" s="95"/>
    </row>
    <row r="26" spans="1:11" ht="23.25" customHeight="1">
      <c r="A26" s="150" t="s">
        <v>13</v>
      </c>
      <c r="B26" s="110" t="s">
        <v>11</v>
      </c>
      <c r="C26" s="113">
        <v>101.7</v>
      </c>
      <c r="D26" s="95">
        <v>17803387</v>
      </c>
      <c r="E26" s="95">
        <f>D26*100.8%</f>
        <v>17945814.096</v>
      </c>
      <c r="F26" s="95">
        <f>E26*101.4%</f>
        <v>18197055.493344</v>
      </c>
      <c r="G26" s="95">
        <f>E26*101.1%</f>
        <v>18143218.051055998</v>
      </c>
      <c r="H26" s="95">
        <f>F26*102.3%</f>
        <v>18615587.769690912</v>
      </c>
      <c r="I26" s="95">
        <f>G26*101.2%</f>
        <v>18360936.66766867</v>
      </c>
      <c r="J26" s="95">
        <f>H26*100.8%</f>
        <v>18764512.47184844</v>
      </c>
      <c r="K26" s="95">
        <f>I26*101.3%</f>
        <v>18599628.84434836</v>
      </c>
    </row>
    <row r="27" spans="1:13" ht="17.25" customHeight="1">
      <c r="A27" s="112" t="s">
        <v>17</v>
      </c>
      <c r="B27" s="96" t="s">
        <v>16</v>
      </c>
      <c r="C27" s="113"/>
      <c r="D27" s="147">
        <v>1349</v>
      </c>
      <c r="E27" s="148">
        <f>D27*100%</f>
        <v>1349</v>
      </c>
      <c r="F27" s="149">
        <f>E27*101.4%</f>
        <v>1367.886</v>
      </c>
      <c r="G27" s="111">
        <f>E27*101.1%</f>
        <v>1363.839</v>
      </c>
      <c r="H27" s="149">
        <f>F27*102.3%</f>
        <v>1399.347378</v>
      </c>
      <c r="I27" s="111">
        <f>G27*101.2%</f>
        <v>1380.205068</v>
      </c>
      <c r="J27" s="149">
        <f>H27*100.8%</f>
        <v>1410.5421570239998</v>
      </c>
      <c r="K27" s="111">
        <f>I27*101.3%</f>
        <v>1398.1477338839998</v>
      </c>
      <c r="L27" s="118"/>
      <c r="M27" s="118"/>
    </row>
    <row r="28" spans="1:11" ht="17.25" customHeight="1">
      <c r="A28" s="119" t="s">
        <v>80</v>
      </c>
      <c r="B28" s="96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7.25" customHeight="1">
      <c r="A29" s="114" t="s">
        <v>96</v>
      </c>
      <c r="B29" s="96" t="s">
        <v>106</v>
      </c>
      <c r="C29" s="113"/>
      <c r="D29" s="154">
        <v>17</v>
      </c>
      <c r="E29" s="154">
        <v>20</v>
      </c>
      <c r="F29" s="154">
        <v>22</v>
      </c>
      <c r="G29" s="154">
        <v>17</v>
      </c>
      <c r="H29" s="154">
        <v>22</v>
      </c>
      <c r="I29" s="154">
        <v>17</v>
      </c>
      <c r="J29" s="154">
        <v>22</v>
      </c>
      <c r="K29" s="154">
        <v>17</v>
      </c>
    </row>
    <row r="30" spans="1:11" ht="17.25" customHeight="1">
      <c r="A30" s="114" t="s">
        <v>81</v>
      </c>
      <c r="B30" s="96"/>
      <c r="C30" s="113"/>
      <c r="D30" s="156"/>
      <c r="E30" s="156"/>
      <c r="F30" s="156"/>
      <c r="G30" s="156"/>
      <c r="H30" s="156"/>
      <c r="I30" s="156"/>
      <c r="J30" s="156"/>
      <c r="K30" s="156"/>
    </row>
    <row r="31" spans="1:11" ht="17.25" customHeight="1">
      <c r="A31" s="120" t="s">
        <v>99</v>
      </c>
      <c r="B31" s="96" t="s">
        <v>106</v>
      </c>
      <c r="C31" s="113"/>
      <c r="D31" s="154">
        <v>3</v>
      </c>
      <c r="E31" s="154">
        <v>4</v>
      </c>
      <c r="F31" s="154">
        <v>3</v>
      </c>
      <c r="G31" s="154">
        <v>4</v>
      </c>
      <c r="H31" s="154">
        <v>3</v>
      </c>
      <c r="I31" s="154">
        <v>4</v>
      </c>
      <c r="J31" s="154">
        <v>3</v>
      </c>
      <c r="K31" s="154">
        <v>4</v>
      </c>
    </row>
    <row r="32" spans="1:11" ht="17.25" customHeight="1">
      <c r="A32" s="120" t="s">
        <v>100</v>
      </c>
      <c r="B32" s="96" t="s">
        <v>108</v>
      </c>
      <c r="C32" s="113"/>
      <c r="D32" s="154">
        <v>2</v>
      </c>
      <c r="E32" s="154">
        <v>2</v>
      </c>
      <c r="F32" s="154">
        <v>3</v>
      </c>
      <c r="G32" s="154">
        <v>4</v>
      </c>
      <c r="H32" s="154">
        <v>3</v>
      </c>
      <c r="I32" s="154">
        <v>4</v>
      </c>
      <c r="J32" s="154">
        <v>3</v>
      </c>
      <c r="K32" s="154">
        <v>4</v>
      </c>
    </row>
    <row r="33" spans="1:11" ht="17.25" customHeight="1">
      <c r="A33" s="120" t="s">
        <v>101</v>
      </c>
      <c r="B33" s="96" t="s">
        <v>106</v>
      </c>
      <c r="C33" s="113"/>
      <c r="D33" s="154">
        <v>5</v>
      </c>
      <c r="E33" s="154">
        <v>6</v>
      </c>
      <c r="F33" s="154">
        <v>5</v>
      </c>
      <c r="G33" s="154">
        <v>6</v>
      </c>
      <c r="H33" s="154">
        <v>5</v>
      </c>
      <c r="I33" s="154">
        <v>6</v>
      </c>
      <c r="J33" s="154">
        <v>5</v>
      </c>
      <c r="K33" s="154">
        <v>6</v>
      </c>
    </row>
    <row r="34" spans="1:11" ht="17.25" customHeight="1">
      <c r="A34" s="120" t="s">
        <v>102</v>
      </c>
      <c r="B34" s="96" t="s">
        <v>106</v>
      </c>
      <c r="C34" s="113"/>
      <c r="D34" s="154"/>
      <c r="E34" s="154"/>
      <c r="F34" s="154"/>
      <c r="G34" s="154"/>
      <c r="H34" s="154"/>
      <c r="I34" s="154"/>
      <c r="J34" s="154"/>
      <c r="K34" s="154"/>
    </row>
    <row r="35" spans="1:11" ht="17.25" customHeight="1">
      <c r="A35" s="120" t="s">
        <v>103</v>
      </c>
      <c r="B35" s="96" t="s">
        <v>106</v>
      </c>
      <c r="C35" s="113"/>
      <c r="D35" s="154">
        <v>1</v>
      </c>
      <c r="E35" s="154">
        <v>1</v>
      </c>
      <c r="F35" s="154">
        <v>1</v>
      </c>
      <c r="G35" s="154">
        <v>1</v>
      </c>
      <c r="H35" s="154">
        <v>1</v>
      </c>
      <c r="I35" s="154">
        <v>1</v>
      </c>
      <c r="J35" s="154">
        <v>1</v>
      </c>
      <c r="K35" s="154">
        <v>1</v>
      </c>
    </row>
    <row r="36" spans="1:11" ht="17.25" customHeight="1">
      <c r="A36" s="120" t="s">
        <v>104</v>
      </c>
      <c r="B36" s="96" t="s">
        <v>106</v>
      </c>
      <c r="C36" s="113"/>
      <c r="D36" s="154">
        <v>6</v>
      </c>
      <c r="E36" s="154">
        <v>6</v>
      </c>
      <c r="F36" s="154">
        <v>5</v>
      </c>
      <c r="G36" s="154">
        <v>7</v>
      </c>
      <c r="H36" s="154">
        <v>5</v>
      </c>
      <c r="I36" s="154">
        <v>7</v>
      </c>
      <c r="J36" s="154">
        <v>5</v>
      </c>
      <c r="K36" s="154">
        <v>7</v>
      </c>
    </row>
    <row r="37" spans="1:11" ht="17.25" customHeight="1">
      <c r="A37" s="119" t="s">
        <v>98</v>
      </c>
      <c r="B37" s="121" t="s">
        <v>107</v>
      </c>
      <c r="C37" s="113"/>
      <c r="D37" s="154" t="s">
        <v>235</v>
      </c>
      <c r="E37" s="154" t="s">
        <v>236</v>
      </c>
      <c r="F37" s="154" t="s">
        <v>237</v>
      </c>
      <c r="G37" s="154" t="s">
        <v>238</v>
      </c>
      <c r="H37" s="154" t="s">
        <v>237</v>
      </c>
      <c r="I37" s="154" t="s">
        <v>238</v>
      </c>
      <c r="J37" s="154" t="s">
        <v>237</v>
      </c>
      <c r="K37" s="154" t="s">
        <v>238</v>
      </c>
    </row>
    <row r="38" spans="1:11" ht="17.25" customHeight="1">
      <c r="A38" s="114" t="s">
        <v>81</v>
      </c>
      <c r="B38" s="96"/>
      <c r="C38" s="113"/>
      <c r="D38" s="156"/>
      <c r="E38" s="156"/>
      <c r="F38" s="156"/>
      <c r="G38" s="156"/>
      <c r="H38" s="156"/>
      <c r="I38" s="156"/>
      <c r="J38" s="156"/>
      <c r="K38" s="156"/>
    </row>
    <row r="39" spans="1:11" ht="17.25" customHeight="1">
      <c r="A39" s="120" t="s">
        <v>85</v>
      </c>
      <c r="B39" s="121" t="s">
        <v>107</v>
      </c>
      <c r="C39" s="113"/>
      <c r="D39" s="154" t="s">
        <v>239</v>
      </c>
      <c r="E39" s="154" t="s">
        <v>240</v>
      </c>
      <c r="F39" s="154" t="s">
        <v>241</v>
      </c>
      <c r="G39" s="154" t="s">
        <v>242</v>
      </c>
      <c r="H39" s="154" t="s">
        <v>241</v>
      </c>
      <c r="I39" s="154" t="s">
        <v>242</v>
      </c>
      <c r="J39" s="154" t="s">
        <v>241</v>
      </c>
      <c r="K39" s="154" t="s">
        <v>242</v>
      </c>
    </row>
    <row r="40" spans="1:11" ht="17.25" customHeight="1">
      <c r="A40" s="120" t="s">
        <v>82</v>
      </c>
      <c r="B40" s="121" t="s">
        <v>107</v>
      </c>
      <c r="C40" s="113"/>
      <c r="D40" s="154"/>
      <c r="E40" s="154"/>
      <c r="F40" s="154"/>
      <c r="G40" s="154"/>
      <c r="H40" s="154"/>
      <c r="I40" s="154"/>
      <c r="J40" s="154"/>
      <c r="K40" s="154"/>
    </row>
    <row r="41" spans="1:11" ht="17.25" customHeight="1">
      <c r="A41" s="120" t="s">
        <v>83</v>
      </c>
      <c r="B41" s="121" t="s">
        <v>107</v>
      </c>
      <c r="C41" s="113"/>
      <c r="D41" s="154" t="s">
        <v>243</v>
      </c>
      <c r="E41" s="154" t="s">
        <v>243</v>
      </c>
      <c r="F41" s="154" t="s">
        <v>244</v>
      </c>
      <c r="G41" s="154" t="s">
        <v>245</v>
      </c>
      <c r="H41" s="154" t="s">
        <v>244</v>
      </c>
      <c r="I41" s="154" t="s">
        <v>245</v>
      </c>
      <c r="J41" s="154" t="s">
        <v>244</v>
      </c>
      <c r="K41" s="154" t="s">
        <v>245</v>
      </c>
    </row>
    <row r="42" spans="1:11" ht="17.25" customHeight="1">
      <c r="A42" s="120" t="s">
        <v>84</v>
      </c>
      <c r="B42" s="121" t="s">
        <v>107</v>
      </c>
      <c r="C42" s="113"/>
      <c r="D42" s="154" t="s">
        <v>246</v>
      </c>
      <c r="E42" s="154" t="s">
        <v>246</v>
      </c>
      <c r="F42" s="154" t="s">
        <v>247</v>
      </c>
      <c r="G42" s="154" t="s">
        <v>246</v>
      </c>
      <c r="H42" s="154" t="s">
        <v>247</v>
      </c>
      <c r="I42" s="154" t="s">
        <v>246</v>
      </c>
      <c r="J42" s="154" t="s">
        <v>247</v>
      </c>
      <c r="K42" s="154" t="s">
        <v>246</v>
      </c>
    </row>
    <row r="43" spans="1:11" ht="17.25" customHeight="1">
      <c r="A43" s="120" t="s">
        <v>86</v>
      </c>
      <c r="B43" s="121" t="s">
        <v>107</v>
      </c>
      <c r="C43" s="113"/>
      <c r="D43" s="154"/>
      <c r="E43" s="154"/>
      <c r="F43" s="154"/>
      <c r="G43" s="154"/>
      <c r="H43" s="154"/>
      <c r="I43" s="154"/>
      <c r="J43" s="154"/>
      <c r="K43" s="154"/>
    </row>
    <row r="44" spans="1:11" ht="17.25" customHeight="1">
      <c r="A44" s="120" t="s">
        <v>87</v>
      </c>
      <c r="B44" s="121" t="s">
        <v>107</v>
      </c>
      <c r="C44" s="113"/>
      <c r="D44" s="154" t="s">
        <v>248</v>
      </c>
      <c r="E44" s="154" t="s">
        <v>249</v>
      </c>
      <c r="F44" s="154" t="s">
        <v>248</v>
      </c>
      <c r="G44" s="154" t="s">
        <v>249</v>
      </c>
      <c r="H44" s="154" t="s">
        <v>248</v>
      </c>
      <c r="I44" s="154" t="s">
        <v>249</v>
      </c>
      <c r="J44" s="154" t="s">
        <v>248</v>
      </c>
      <c r="K44" s="154" t="s">
        <v>249</v>
      </c>
    </row>
    <row r="45" spans="1:11" ht="17.25" customHeight="1">
      <c r="A45" s="120" t="s">
        <v>88</v>
      </c>
      <c r="B45" s="121" t="s">
        <v>107</v>
      </c>
      <c r="C45" s="113"/>
      <c r="D45" s="155" t="s">
        <v>250</v>
      </c>
      <c r="E45" s="157" t="s">
        <v>250</v>
      </c>
      <c r="F45" s="154" t="s">
        <v>250</v>
      </c>
      <c r="G45" s="154" t="s">
        <v>251</v>
      </c>
      <c r="H45" s="123" t="s">
        <v>250</v>
      </c>
      <c r="I45" s="154" t="s">
        <v>251</v>
      </c>
      <c r="J45" s="154" t="s">
        <v>250</v>
      </c>
      <c r="K45" s="154" t="s">
        <v>251</v>
      </c>
    </row>
    <row r="46" spans="1:11" ht="17.25" customHeight="1">
      <c r="A46" s="124" t="s">
        <v>97</v>
      </c>
      <c r="B46" s="125" t="s">
        <v>91</v>
      </c>
      <c r="C46" s="113"/>
      <c r="D46" s="157" t="str">
        <f>'[1]2017'!D46</f>
        <v>13(632)</v>
      </c>
      <c r="E46" s="157" t="str">
        <f>'[1]2017'!E46</f>
        <v>11(555)</v>
      </c>
      <c r="F46" s="157" t="str">
        <f>'[1]2017'!F46</f>
        <v>11(555)</v>
      </c>
      <c r="G46" s="157" t="str">
        <f>'[1]2017'!G46</f>
        <v>15(767)</v>
      </c>
      <c r="H46" s="157" t="str">
        <f>'[1]2017'!H46</f>
        <v>11(555)</v>
      </c>
      <c r="I46" s="157" t="str">
        <f>'[1]2017'!I46</f>
        <v>15(767)</v>
      </c>
      <c r="J46" s="157" t="str">
        <f>'[1]2017'!J46</f>
        <v>11(555)</v>
      </c>
      <c r="K46" s="157" t="str">
        <f>'[1]2017'!K46</f>
        <v>15(767)</v>
      </c>
    </row>
    <row r="47" spans="1:11" ht="17.25" customHeight="1">
      <c r="A47" s="120" t="s">
        <v>92</v>
      </c>
      <c r="B47" s="125"/>
      <c r="C47" s="113"/>
      <c r="D47" s="154"/>
      <c r="E47" s="154"/>
      <c r="F47" s="154"/>
      <c r="G47" s="154"/>
      <c r="H47" s="154"/>
      <c r="I47" s="154"/>
      <c r="J47" s="154"/>
      <c r="K47" s="154"/>
    </row>
    <row r="48" spans="1:11" ht="17.25" customHeight="1">
      <c r="A48" s="120" t="s">
        <v>93</v>
      </c>
      <c r="B48" s="125" t="s">
        <v>91</v>
      </c>
      <c r="C48" s="113"/>
      <c r="D48" s="127" t="s">
        <v>252</v>
      </c>
      <c r="E48" s="157" t="s">
        <v>253</v>
      </c>
      <c r="F48" s="128" t="s">
        <v>252</v>
      </c>
      <c r="G48" s="157" t="s">
        <v>254</v>
      </c>
      <c r="H48" s="154" t="s">
        <v>253</v>
      </c>
      <c r="I48" s="157" t="s">
        <v>254</v>
      </c>
      <c r="J48" s="158" t="s">
        <v>252</v>
      </c>
      <c r="K48" s="157" t="s">
        <v>254</v>
      </c>
    </row>
    <row r="49" spans="1:11" ht="17.25" customHeight="1">
      <c r="A49" s="120" t="s">
        <v>94</v>
      </c>
      <c r="B49" s="125" t="s">
        <v>91</v>
      </c>
      <c r="C49" s="113"/>
      <c r="D49" s="154" t="s">
        <v>255</v>
      </c>
      <c r="E49" s="154" t="s">
        <v>255</v>
      </c>
      <c r="F49" s="154" t="s">
        <v>255</v>
      </c>
      <c r="G49" s="154" t="s">
        <v>256</v>
      </c>
      <c r="H49" s="154" t="s">
        <v>255</v>
      </c>
      <c r="I49" s="154" t="s">
        <v>256</v>
      </c>
      <c r="J49" s="154" t="s">
        <v>255</v>
      </c>
      <c r="K49" s="154" t="s">
        <v>256</v>
      </c>
    </row>
    <row r="50" spans="1:11" ht="17.25" customHeight="1">
      <c r="A50" s="120" t="s">
        <v>95</v>
      </c>
      <c r="B50" s="125" t="s">
        <v>91</v>
      </c>
      <c r="C50" s="113"/>
      <c r="D50" s="154" t="s">
        <v>257</v>
      </c>
      <c r="E50" s="154" t="s">
        <v>258</v>
      </c>
      <c r="F50" s="154" t="s">
        <v>258</v>
      </c>
      <c r="G50" s="154" t="s">
        <v>257</v>
      </c>
      <c r="H50" s="154" t="s">
        <v>258</v>
      </c>
      <c r="I50" s="154" t="s">
        <v>257</v>
      </c>
      <c r="J50" s="154" t="s">
        <v>258</v>
      </c>
      <c r="K50" s="154" t="s">
        <v>257</v>
      </c>
    </row>
    <row r="51" spans="1:11" ht="17.25" customHeight="1">
      <c r="A51" s="120" t="s">
        <v>105</v>
      </c>
      <c r="B51" s="130" t="s">
        <v>106</v>
      </c>
      <c r="C51" s="113"/>
      <c r="D51" s="154">
        <v>5</v>
      </c>
      <c r="E51" s="154">
        <v>5</v>
      </c>
      <c r="F51" s="154">
        <v>4</v>
      </c>
      <c r="G51" s="154">
        <v>6</v>
      </c>
      <c r="H51" s="154">
        <v>4</v>
      </c>
      <c r="I51" s="154">
        <v>6</v>
      </c>
      <c r="J51" s="154">
        <v>4</v>
      </c>
      <c r="K51" s="154">
        <v>6</v>
      </c>
    </row>
    <row r="52" spans="1:11" ht="17.25" customHeight="1">
      <c r="A52" s="114" t="s">
        <v>81</v>
      </c>
      <c r="B52" s="96"/>
      <c r="C52" s="113"/>
      <c r="D52" s="157"/>
      <c r="E52" s="154"/>
      <c r="F52" s="154"/>
      <c r="G52" s="154"/>
      <c r="H52" s="154"/>
      <c r="I52" s="154"/>
      <c r="J52" s="154"/>
      <c r="K52" s="154"/>
    </row>
    <row r="53" spans="1:11" ht="17.25" customHeight="1">
      <c r="A53" s="120" t="s">
        <v>89</v>
      </c>
      <c r="B53" s="130" t="s">
        <v>106</v>
      </c>
      <c r="C53" s="113"/>
      <c r="D53" s="154">
        <v>3</v>
      </c>
      <c r="E53" s="154">
        <v>3</v>
      </c>
      <c r="F53" s="154">
        <v>2</v>
      </c>
      <c r="G53" s="154">
        <v>3</v>
      </c>
      <c r="H53" s="154">
        <v>2</v>
      </c>
      <c r="I53" s="154">
        <v>3</v>
      </c>
      <c r="J53" s="154">
        <v>2</v>
      </c>
      <c r="K53" s="154">
        <v>3</v>
      </c>
    </row>
    <row r="54" spans="1:11" ht="17.25" customHeight="1">
      <c r="A54" s="120" t="s">
        <v>90</v>
      </c>
      <c r="B54" s="130" t="s">
        <v>106</v>
      </c>
      <c r="C54" s="113"/>
      <c r="D54" s="154">
        <v>2</v>
      </c>
      <c r="E54" s="154">
        <v>2</v>
      </c>
      <c r="F54" s="154">
        <v>2</v>
      </c>
      <c r="G54" s="154">
        <v>3</v>
      </c>
      <c r="H54" s="154">
        <v>2</v>
      </c>
      <c r="I54" s="154">
        <v>3</v>
      </c>
      <c r="J54" s="154">
        <v>2</v>
      </c>
      <c r="K54" s="154">
        <v>3</v>
      </c>
    </row>
    <row r="55" spans="1:11" ht="17.25" customHeight="1">
      <c r="A55" s="119" t="s">
        <v>109</v>
      </c>
      <c r="B55" s="96"/>
      <c r="C55" s="113"/>
      <c r="D55" s="156"/>
      <c r="E55" s="156"/>
      <c r="F55" s="156"/>
      <c r="G55" s="156"/>
      <c r="H55" s="156"/>
      <c r="I55" s="156"/>
      <c r="J55" s="156"/>
      <c r="K55" s="156"/>
    </row>
    <row r="56" spans="1:11" ht="17.25" customHeight="1">
      <c r="A56" s="112" t="s">
        <v>33</v>
      </c>
      <c r="B56" s="152" t="s">
        <v>11</v>
      </c>
      <c r="C56" s="113"/>
      <c r="D56" s="153">
        <v>840738</v>
      </c>
      <c r="E56" s="153">
        <v>907997</v>
      </c>
      <c r="F56" s="153">
        <v>920709</v>
      </c>
      <c r="G56" s="153">
        <v>917985</v>
      </c>
      <c r="H56" s="153">
        <v>941885</v>
      </c>
      <c r="I56" s="153">
        <v>929001</v>
      </c>
      <c r="J56" s="153">
        <v>949420</v>
      </c>
      <c r="K56" s="153">
        <v>941078</v>
      </c>
    </row>
    <row r="57" spans="1:11" ht="17.25" customHeight="1">
      <c r="A57" s="115" t="s">
        <v>34</v>
      </c>
      <c r="B57" s="110" t="s">
        <v>36</v>
      </c>
      <c r="C57" s="113"/>
      <c r="D57" s="159">
        <v>104.8</v>
      </c>
      <c r="E57" s="159">
        <v>108</v>
      </c>
      <c r="F57" s="159">
        <v>101.4</v>
      </c>
      <c r="G57" s="159">
        <v>101.1</v>
      </c>
      <c r="H57" s="159">
        <v>102.6</v>
      </c>
      <c r="I57" s="159">
        <v>102.3</v>
      </c>
      <c r="J57" s="159">
        <v>102.2</v>
      </c>
      <c r="K57" s="159">
        <v>103.6</v>
      </c>
    </row>
    <row r="58" spans="1:11" ht="17.25" customHeight="1">
      <c r="A58" s="112" t="s">
        <v>37</v>
      </c>
      <c r="B58" s="152" t="s">
        <v>11</v>
      </c>
      <c r="C58" s="113"/>
      <c r="D58" s="153">
        <v>192184</v>
      </c>
      <c r="E58" s="153">
        <v>205636</v>
      </c>
      <c r="F58" s="153">
        <v>208515</v>
      </c>
      <c r="G58" s="153">
        <v>207898</v>
      </c>
      <c r="H58" s="153">
        <v>213311</v>
      </c>
      <c r="I58" s="153">
        <v>210393</v>
      </c>
      <c r="J58" s="153">
        <v>215018</v>
      </c>
      <c r="K58" s="153">
        <v>213128</v>
      </c>
    </row>
    <row r="59" spans="1:11" ht="17.25" customHeight="1">
      <c r="A59" s="115" t="s">
        <v>34</v>
      </c>
      <c r="B59" s="110" t="s">
        <v>36</v>
      </c>
      <c r="C59" s="113"/>
      <c r="D59" s="159">
        <v>102.4</v>
      </c>
      <c r="E59" s="159">
        <v>107</v>
      </c>
      <c r="F59" s="159">
        <v>101.4</v>
      </c>
      <c r="G59" s="159">
        <v>101.1</v>
      </c>
      <c r="H59" s="159">
        <v>102.6</v>
      </c>
      <c r="I59" s="159">
        <v>102.3</v>
      </c>
      <c r="J59" s="159">
        <v>102.2</v>
      </c>
      <c r="K59" s="159">
        <v>103.6</v>
      </c>
    </row>
    <row r="60" spans="1:11" ht="17.25" customHeight="1">
      <c r="A60" s="112" t="s">
        <v>42</v>
      </c>
      <c r="B60" s="152" t="s">
        <v>11</v>
      </c>
      <c r="C60" s="113"/>
      <c r="D60" s="153">
        <v>241031</v>
      </c>
      <c r="E60" s="153">
        <v>257903</v>
      </c>
      <c r="F60" s="153">
        <v>261514</v>
      </c>
      <c r="G60" s="153">
        <v>260740</v>
      </c>
      <c r="H60" s="153">
        <v>267529</v>
      </c>
      <c r="I60" s="153">
        <v>263869</v>
      </c>
      <c r="J60" s="153">
        <v>269669</v>
      </c>
      <c r="K60" s="153">
        <v>267299</v>
      </c>
    </row>
    <row r="61" spans="1:11" ht="17.25" customHeight="1">
      <c r="A61" s="131" t="s">
        <v>34</v>
      </c>
      <c r="B61" s="96" t="s">
        <v>36</v>
      </c>
      <c r="C61" s="113"/>
      <c r="D61" s="159">
        <v>97.7</v>
      </c>
      <c r="E61" s="159">
        <v>107</v>
      </c>
      <c r="F61" s="159">
        <v>101.4</v>
      </c>
      <c r="G61" s="159">
        <v>101.1</v>
      </c>
      <c r="H61" s="159">
        <v>102.6</v>
      </c>
      <c r="I61" s="159">
        <v>102.3</v>
      </c>
      <c r="J61" s="159">
        <v>102.2</v>
      </c>
      <c r="K61" s="159">
        <v>103.6</v>
      </c>
    </row>
    <row r="62" spans="1:11" ht="17.25" customHeight="1">
      <c r="A62" s="119" t="s">
        <v>230</v>
      </c>
      <c r="B62" s="96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7.25" customHeight="1">
      <c r="A63" s="114" t="s">
        <v>110</v>
      </c>
      <c r="B63" s="96" t="s">
        <v>111</v>
      </c>
      <c r="C63" s="113"/>
      <c r="D63" s="132">
        <f>'2016'!E63</f>
        <v>6144</v>
      </c>
      <c r="E63" s="132">
        <f>'2016'!F63</f>
        <v>6273</v>
      </c>
      <c r="F63" s="132">
        <f>'2016'!H63</f>
        <v>6325</v>
      </c>
      <c r="G63" s="132">
        <f>'2016'!I63</f>
        <v>6325</v>
      </c>
      <c r="H63" s="132">
        <f>'2016'!J63</f>
        <v>6426</v>
      </c>
      <c r="I63" s="132">
        <f>'2016'!K63</f>
        <v>6426</v>
      </c>
      <c r="J63" s="132">
        <v>6500</v>
      </c>
      <c r="K63" s="132">
        <v>6600</v>
      </c>
    </row>
    <row r="64" spans="1:11" ht="17.25" customHeight="1">
      <c r="A64" s="120" t="s">
        <v>112</v>
      </c>
      <c r="B64" s="96" t="s">
        <v>111</v>
      </c>
      <c r="C64" s="113"/>
      <c r="D64" s="132">
        <f>'2016'!E64</f>
        <v>15</v>
      </c>
      <c r="E64" s="132">
        <f>'2016'!F64</f>
        <v>16</v>
      </c>
      <c r="F64" s="132">
        <f>'2016'!H64</f>
        <v>13</v>
      </c>
      <c r="G64" s="132">
        <f>'2016'!I64</f>
        <v>12</v>
      </c>
      <c r="H64" s="132">
        <f>'2016'!J64</f>
        <v>12</v>
      </c>
      <c r="I64" s="132">
        <f>'2016'!K64</f>
        <v>10</v>
      </c>
      <c r="J64" s="132">
        <v>11</v>
      </c>
      <c r="K64" s="132">
        <v>15</v>
      </c>
    </row>
    <row r="65" spans="1:11" ht="17.25" customHeight="1">
      <c r="A65" s="120" t="s">
        <v>113</v>
      </c>
      <c r="B65" s="96" t="s">
        <v>111</v>
      </c>
      <c r="C65" s="113"/>
      <c r="D65" s="132">
        <f>'2016'!E65</f>
        <v>42</v>
      </c>
      <c r="E65" s="132">
        <f>'2016'!F65</f>
        <v>42</v>
      </c>
      <c r="F65" s="132">
        <f>'2016'!H65</f>
        <v>39</v>
      </c>
      <c r="G65" s="132">
        <f>'2016'!I65</f>
        <v>38</v>
      </c>
      <c r="H65" s="132">
        <f>'2016'!J65</f>
        <v>37</v>
      </c>
      <c r="I65" s="132">
        <f>'2016'!K65</f>
        <v>34</v>
      </c>
      <c r="J65" s="132">
        <v>40</v>
      </c>
      <c r="K65" s="132">
        <v>30</v>
      </c>
    </row>
    <row r="66" spans="1:14" ht="17.25" customHeight="1">
      <c r="A66" s="150" t="s">
        <v>114</v>
      </c>
      <c r="B66" s="96" t="s">
        <v>36</v>
      </c>
      <c r="C66" s="113"/>
      <c r="D66" s="133">
        <f>'2016'!E66</f>
        <v>0.244140625</v>
      </c>
      <c r="E66" s="133">
        <f>'2016'!F66</f>
        <v>0.25506137414315316</v>
      </c>
      <c r="F66" s="133">
        <f>'2016'!H66</f>
        <v>0.20553359683794467</v>
      </c>
      <c r="G66" s="133">
        <f>'2016'!I66</f>
        <v>0.18972332015810275</v>
      </c>
      <c r="H66" s="133">
        <f>'2016'!J66</f>
        <v>0.18674136321195145</v>
      </c>
      <c r="I66" s="133">
        <f>'2016'!K66</f>
        <v>0.1556178026766262</v>
      </c>
      <c r="J66" s="133">
        <v>0.14</v>
      </c>
      <c r="K66" s="133">
        <v>0.22</v>
      </c>
      <c r="N66" s="134"/>
    </row>
    <row r="67" spans="1:11" ht="17.25" customHeight="1">
      <c r="A67" s="120" t="s">
        <v>115</v>
      </c>
      <c r="B67" s="96" t="s">
        <v>36</v>
      </c>
      <c r="C67" s="113"/>
      <c r="D67" s="153">
        <f>'2016'!E67</f>
        <v>44.8</v>
      </c>
      <c r="E67" s="153">
        <f>'2016'!F67</f>
        <v>45.2</v>
      </c>
      <c r="F67" s="153">
        <f>'2016'!H67</f>
        <v>45</v>
      </c>
      <c r="G67" s="153">
        <f>'2016'!I67</f>
        <v>46.6</v>
      </c>
      <c r="H67" s="153">
        <f>'2016'!J67</f>
        <v>45.7</v>
      </c>
      <c r="I67" s="153">
        <f>'2016'!K67</f>
        <v>44.7</v>
      </c>
      <c r="J67" s="96">
        <v>48</v>
      </c>
      <c r="K67" s="96"/>
    </row>
    <row r="68" spans="1:11" ht="17.25" customHeight="1">
      <c r="A68" s="119" t="s">
        <v>116</v>
      </c>
      <c r="B68" s="96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7.25" customHeight="1">
      <c r="A69" s="119" t="s">
        <v>126</v>
      </c>
      <c r="B69" s="96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7.25" customHeight="1">
      <c r="A70" s="114" t="s">
        <v>127</v>
      </c>
      <c r="B70" s="96"/>
      <c r="C70" s="113"/>
      <c r="D70" s="96"/>
      <c r="E70" s="96"/>
      <c r="F70" s="96"/>
      <c r="G70" s="96"/>
      <c r="H70" s="96"/>
      <c r="I70" s="96"/>
      <c r="J70" s="96"/>
      <c r="K70" s="96"/>
    </row>
    <row r="71" spans="1:11" ht="17.25" customHeight="1">
      <c r="A71" s="120" t="s">
        <v>117</v>
      </c>
      <c r="B71" s="96" t="s">
        <v>186</v>
      </c>
      <c r="C71" s="113"/>
      <c r="D71" s="96">
        <f>'2016'!E71</f>
        <v>3</v>
      </c>
      <c r="E71" s="96">
        <f>'2016'!F71</f>
        <v>3</v>
      </c>
      <c r="F71" s="96">
        <f>'2016'!G71</f>
        <v>3</v>
      </c>
      <c r="G71" s="96">
        <f>'2016'!H71</f>
        <v>3</v>
      </c>
      <c r="H71" s="96">
        <f>'2016'!I71</f>
        <v>3</v>
      </c>
      <c r="I71" s="96">
        <f>'2016'!J71</f>
        <v>3</v>
      </c>
      <c r="J71" s="96">
        <f>'2016'!K71</f>
        <v>3</v>
      </c>
      <c r="K71" s="96">
        <v>3</v>
      </c>
    </row>
    <row r="72" spans="1:11" ht="17.25" customHeight="1">
      <c r="A72" s="120" t="s">
        <v>118</v>
      </c>
      <c r="B72" s="96" t="s">
        <v>111</v>
      </c>
      <c r="C72" s="113"/>
      <c r="D72" s="96">
        <f>'2016'!E72</f>
        <v>1658</v>
      </c>
      <c r="E72" s="96">
        <f>'2016'!F72</f>
        <v>1716</v>
      </c>
      <c r="F72" s="96">
        <f>'2016'!G72</f>
        <v>1700</v>
      </c>
      <c r="G72" s="96">
        <f>'2016'!H72</f>
        <v>1786</v>
      </c>
      <c r="H72" s="96">
        <f>'2016'!I72</f>
        <v>1750</v>
      </c>
      <c r="I72" s="96">
        <f>'2016'!J72</f>
        <v>1800</v>
      </c>
      <c r="J72" s="96">
        <v>1850</v>
      </c>
      <c r="K72" s="96">
        <v>1900</v>
      </c>
    </row>
    <row r="73" spans="1:11" ht="17.25" customHeight="1">
      <c r="A73" s="120" t="s">
        <v>128</v>
      </c>
      <c r="B73" s="96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17.25" customHeight="1">
      <c r="A74" s="120" t="s">
        <v>129</v>
      </c>
      <c r="B74" s="96" t="s">
        <v>106</v>
      </c>
      <c r="C74" s="113"/>
      <c r="D74" s="96">
        <f>'2016'!E74</f>
        <v>1</v>
      </c>
      <c r="E74" s="96">
        <f>'2016'!F74</f>
        <v>1</v>
      </c>
      <c r="F74" s="96">
        <f>'2016'!G74</f>
        <v>1</v>
      </c>
      <c r="G74" s="96">
        <f>'2016'!H74</f>
        <v>1</v>
      </c>
      <c r="H74" s="96">
        <f>'2016'!I74</f>
        <v>1</v>
      </c>
      <c r="I74" s="96">
        <f>'2016'!J74</f>
        <v>1</v>
      </c>
      <c r="J74" s="96">
        <f>'2016'!K74</f>
        <v>1</v>
      </c>
      <c r="K74" s="96">
        <f>J74</f>
        <v>1</v>
      </c>
    </row>
    <row r="75" spans="1:11" ht="17.25" customHeight="1">
      <c r="A75" s="120" t="s">
        <v>134</v>
      </c>
      <c r="B75" s="96" t="s">
        <v>111</v>
      </c>
      <c r="C75" s="113"/>
      <c r="D75" s="96">
        <f>'2016'!E75</f>
        <v>30</v>
      </c>
      <c r="E75" s="96">
        <f>'2016'!F75</f>
        <v>31</v>
      </c>
      <c r="F75" s="96">
        <f>'2016'!G75</f>
        <v>30</v>
      </c>
      <c r="G75" s="96">
        <f>'2016'!H75</f>
        <v>32</v>
      </c>
      <c r="H75" s="96">
        <f>'2016'!I75</f>
        <v>30</v>
      </c>
      <c r="I75" s="96">
        <f>'2016'!J75</f>
        <v>33</v>
      </c>
      <c r="J75" s="96">
        <f>'2016'!K75</f>
        <v>30</v>
      </c>
      <c r="K75" s="96">
        <f>J75</f>
        <v>30</v>
      </c>
    </row>
    <row r="76" spans="1:11" ht="17.25" customHeight="1">
      <c r="A76" s="120" t="s">
        <v>135</v>
      </c>
      <c r="B76" s="96" t="s">
        <v>111</v>
      </c>
      <c r="C76" s="113"/>
      <c r="D76" s="96">
        <f>'2016'!E76</f>
        <v>23</v>
      </c>
      <c r="E76" s="96">
        <f>'2016'!F76</f>
        <v>23</v>
      </c>
      <c r="F76" s="96">
        <f>'2016'!G76</f>
        <v>23</v>
      </c>
      <c r="G76" s="96">
        <f>'2016'!H76</f>
        <v>24</v>
      </c>
      <c r="H76" s="96">
        <f>'2016'!I76</f>
        <v>23</v>
      </c>
      <c r="I76" s="96">
        <f>'2016'!J76</f>
        <v>25</v>
      </c>
      <c r="J76" s="96">
        <f>'2016'!K76</f>
        <v>23</v>
      </c>
      <c r="K76" s="96">
        <f>J76</f>
        <v>23</v>
      </c>
    </row>
    <row r="77" spans="1:11" ht="17.25" customHeight="1">
      <c r="A77" s="119" t="s">
        <v>120</v>
      </c>
      <c r="B77" s="96"/>
      <c r="C77" s="113"/>
      <c r="D77" s="96"/>
      <c r="E77" s="96"/>
      <c r="F77" s="96"/>
      <c r="G77" s="96"/>
      <c r="H77" s="96"/>
      <c r="I77" s="96"/>
      <c r="J77" s="96"/>
      <c r="K77" s="96"/>
    </row>
    <row r="78" spans="1:11" ht="17.25" customHeight="1">
      <c r="A78" s="120" t="s">
        <v>121</v>
      </c>
      <c r="B78" s="96" t="s">
        <v>106</v>
      </c>
      <c r="C78" s="113"/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96">
        <v>1</v>
      </c>
      <c r="J78" s="96">
        <v>1</v>
      </c>
      <c r="K78" s="96">
        <v>1</v>
      </c>
    </row>
    <row r="79" spans="1:11" ht="17.25" customHeight="1">
      <c r="A79" s="114" t="s">
        <v>130</v>
      </c>
      <c r="B79" s="96" t="s">
        <v>106</v>
      </c>
      <c r="C79" s="113"/>
      <c r="D79" s="96">
        <v>144</v>
      </c>
      <c r="E79" s="96">
        <v>150</v>
      </c>
      <c r="F79" s="96">
        <v>155</v>
      </c>
      <c r="G79" s="96">
        <v>160</v>
      </c>
      <c r="H79" s="96">
        <v>162</v>
      </c>
      <c r="I79" s="96">
        <v>165</v>
      </c>
      <c r="J79" s="96">
        <v>170</v>
      </c>
      <c r="K79" s="96">
        <v>175</v>
      </c>
    </row>
    <row r="80" spans="1:11" ht="17.25" customHeight="1">
      <c r="A80" s="114" t="s">
        <v>131</v>
      </c>
      <c r="B80" s="96" t="s">
        <v>111</v>
      </c>
      <c r="C80" s="113"/>
      <c r="D80" s="96">
        <v>19865</v>
      </c>
      <c r="E80" s="96">
        <v>21000</v>
      </c>
      <c r="F80" s="96">
        <v>21500</v>
      </c>
      <c r="G80" s="96">
        <v>22000</v>
      </c>
      <c r="H80" s="96">
        <v>22000</v>
      </c>
      <c r="I80" s="96">
        <v>22500</v>
      </c>
      <c r="J80" s="96">
        <v>23000</v>
      </c>
      <c r="K80" s="96">
        <v>23500</v>
      </c>
    </row>
    <row r="81" spans="1:11" ht="17.25" customHeight="1">
      <c r="A81" s="114" t="s">
        <v>132</v>
      </c>
      <c r="B81" s="96" t="s">
        <v>106</v>
      </c>
      <c r="C81" s="113"/>
      <c r="D81" s="96">
        <v>16</v>
      </c>
      <c r="E81" s="96">
        <v>17</v>
      </c>
      <c r="F81" s="96">
        <v>17</v>
      </c>
      <c r="G81" s="96">
        <v>18</v>
      </c>
      <c r="H81" s="96">
        <v>18</v>
      </c>
      <c r="I81" s="96">
        <v>18</v>
      </c>
      <c r="J81" s="96">
        <v>19</v>
      </c>
      <c r="K81" s="96">
        <v>19</v>
      </c>
    </row>
    <row r="82" spans="1:11" ht="17.25" customHeight="1">
      <c r="A82" s="120" t="s">
        <v>133</v>
      </c>
      <c r="B82" s="96" t="s">
        <v>106</v>
      </c>
      <c r="C82" s="113"/>
      <c r="D82" s="96">
        <v>195</v>
      </c>
      <c r="E82" s="96">
        <v>205</v>
      </c>
      <c r="F82" s="96">
        <v>205</v>
      </c>
      <c r="G82" s="96">
        <v>215</v>
      </c>
      <c r="H82" s="96">
        <v>215</v>
      </c>
      <c r="I82" s="96">
        <v>215</v>
      </c>
      <c r="J82" s="96">
        <v>225</v>
      </c>
      <c r="K82" s="96">
        <v>225</v>
      </c>
    </row>
    <row r="83" spans="1:11" ht="17.25" customHeight="1">
      <c r="A83" s="120" t="s">
        <v>134</v>
      </c>
      <c r="B83" s="96" t="s">
        <v>111</v>
      </c>
      <c r="C83" s="113"/>
      <c r="D83" s="96">
        <v>70</v>
      </c>
      <c r="E83" s="96">
        <v>65</v>
      </c>
      <c r="F83" s="96">
        <v>65</v>
      </c>
      <c r="G83" s="96">
        <v>65</v>
      </c>
      <c r="H83" s="96">
        <v>65</v>
      </c>
      <c r="I83" s="96">
        <v>65</v>
      </c>
      <c r="J83" s="96">
        <v>65</v>
      </c>
      <c r="K83" s="96">
        <v>65</v>
      </c>
    </row>
    <row r="84" spans="1:11" ht="17.25" customHeight="1">
      <c r="A84" s="120" t="s">
        <v>119</v>
      </c>
      <c r="B84" s="96" t="s">
        <v>111</v>
      </c>
      <c r="C84" s="113"/>
      <c r="D84" s="96">
        <v>19</v>
      </c>
      <c r="E84" s="96">
        <v>19</v>
      </c>
      <c r="F84" s="96">
        <v>19</v>
      </c>
      <c r="G84" s="96">
        <v>19</v>
      </c>
      <c r="H84" s="96">
        <v>19</v>
      </c>
      <c r="I84" s="96">
        <v>19</v>
      </c>
      <c r="J84" s="96">
        <v>19</v>
      </c>
      <c r="K84" s="96">
        <v>19</v>
      </c>
    </row>
    <row r="85" spans="1:11" ht="17.25" customHeight="1">
      <c r="A85" s="120" t="s">
        <v>122</v>
      </c>
      <c r="B85" s="96" t="s">
        <v>106</v>
      </c>
      <c r="C85" s="113"/>
      <c r="D85" s="96">
        <f>'2016'!D85</f>
        <v>2</v>
      </c>
      <c r="E85" s="96">
        <f>'2016'!E85</f>
        <v>2</v>
      </c>
      <c r="F85" s="96">
        <f>'2016'!F85</f>
        <v>2</v>
      </c>
      <c r="G85" s="96">
        <f>'2016'!G85</f>
        <v>2</v>
      </c>
      <c r="H85" s="96">
        <f>'2016'!H85</f>
        <v>2</v>
      </c>
      <c r="I85" s="96">
        <f>'2016'!I85</f>
        <v>2</v>
      </c>
      <c r="J85" s="96">
        <f>'2016'!J85</f>
        <v>2</v>
      </c>
      <c r="K85" s="96">
        <f>'2016'!K85</f>
        <v>2</v>
      </c>
    </row>
    <row r="86" spans="1:11" ht="17.25" customHeight="1">
      <c r="A86" s="120" t="s">
        <v>123</v>
      </c>
      <c r="B86" s="96" t="s">
        <v>111</v>
      </c>
      <c r="C86" s="113"/>
      <c r="D86" s="96">
        <v>16</v>
      </c>
      <c r="E86" s="96">
        <v>16</v>
      </c>
      <c r="F86" s="96">
        <v>9</v>
      </c>
      <c r="G86" s="96">
        <v>9</v>
      </c>
      <c r="H86" s="96">
        <v>9</v>
      </c>
      <c r="I86" s="96">
        <v>9</v>
      </c>
      <c r="J86" s="96">
        <v>9</v>
      </c>
      <c r="K86" s="96">
        <v>9</v>
      </c>
    </row>
    <row r="87" spans="1:11" ht="17.25" customHeight="1">
      <c r="A87" s="114" t="s">
        <v>124</v>
      </c>
      <c r="B87" s="96" t="s">
        <v>111</v>
      </c>
      <c r="C87" s="113"/>
      <c r="D87" s="96">
        <f>'2016'!D87</f>
        <v>8</v>
      </c>
      <c r="E87" s="96">
        <f>'2016'!E87</f>
        <v>8</v>
      </c>
      <c r="F87" s="96">
        <f>'2016'!F87</f>
        <v>8</v>
      </c>
      <c r="G87" s="96">
        <f>'2016'!G87</f>
        <v>8</v>
      </c>
      <c r="H87" s="96">
        <f>'2016'!H87</f>
        <v>8</v>
      </c>
      <c r="I87" s="96">
        <f>'2016'!I87</f>
        <v>8</v>
      </c>
      <c r="J87" s="96">
        <f>'2016'!J87</f>
        <v>8</v>
      </c>
      <c r="K87" s="96">
        <v>8</v>
      </c>
    </row>
    <row r="88" spans="1:11" ht="17.25" customHeight="1">
      <c r="A88" s="119" t="s">
        <v>125</v>
      </c>
      <c r="B88" s="96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7.25" customHeight="1">
      <c r="A89" s="114" t="s">
        <v>145</v>
      </c>
      <c r="B89" s="96" t="s">
        <v>106</v>
      </c>
      <c r="C89" s="113"/>
      <c r="D89" s="96">
        <f>'2016'!E89</f>
        <v>3</v>
      </c>
      <c r="E89" s="96">
        <f>'2016'!F89</f>
        <v>3</v>
      </c>
      <c r="F89" s="96">
        <f>'2016'!G89</f>
        <v>3</v>
      </c>
      <c r="G89" s="96">
        <f>'2016'!H89</f>
        <v>3</v>
      </c>
      <c r="H89" s="96">
        <f>'2016'!I89</f>
        <v>3</v>
      </c>
      <c r="I89" s="96">
        <f>'2016'!J89</f>
        <v>3</v>
      </c>
      <c r="J89" s="96">
        <f>'2016'!K89</f>
        <v>3</v>
      </c>
      <c r="K89" s="96"/>
    </row>
    <row r="90" spans="1:11" ht="17.25" customHeight="1">
      <c r="A90" s="120" t="s">
        <v>146</v>
      </c>
      <c r="B90" s="96"/>
      <c r="C90" s="113"/>
      <c r="D90" s="96">
        <f>'2016'!E90</f>
        <v>994</v>
      </c>
      <c r="E90" s="96">
        <f>'2016'!F90</f>
        <v>1050</v>
      </c>
      <c r="F90" s="96">
        <f>'2016'!G90</f>
        <v>994</v>
      </c>
      <c r="G90" s="96">
        <f>'2016'!H90</f>
        <v>1150</v>
      </c>
      <c r="H90" s="96">
        <f>'2016'!I90</f>
        <v>994</v>
      </c>
      <c r="I90" s="96">
        <f>'2016'!J90</f>
        <v>1250</v>
      </c>
      <c r="J90" s="96">
        <v>1100</v>
      </c>
      <c r="K90" s="96">
        <v>1300</v>
      </c>
    </row>
    <row r="91" spans="1:11" ht="17.25" customHeight="1">
      <c r="A91" s="114" t="s">
        <v>147</v>
      </c>
      <c r="B91" s="96" t="s">
        <v>106</v>
      </c>
      <c r="C91" s="113"/>
      <c r="D91" s="96">
        <f>'2016'!E91</f>
        <v>20</v>
      </c>
      <c r="E91" s="96">
        <f>'2016'!F91</f>
        <v>20</v>
      </c>
      <c r="F91" s="96">
        <f>'2016'!G91</f>
        <v>20</v>
      </c>
      <c r="G91" s="96">
        <f>'2016'!H91</f>
        <v>20</v>
      </c>
      <c r="H91" s="96">
        <f>'2016'!I91</f>
        <v>20</v>
      </c>
      <c r="I91" s="96">
        <f>'2016'!J91</f>
        <v>20</v>
      </c>
      <c r="J91" s="96">
        <f>'2016'!K91</f>
        <v>20</v>
      </c>
      <c r="K91" s="96">
        <v>20</v>
      </c>
    </row>
    <row r="92" spans="1:11" ht="17.25" customHeight="1">
      <c r="A92" s="114" t="s">
        <v>148</v>
      </c>
      <c r="B92" s="96" t="s">
        <v>111</v>
      </c>
      <c r="C92" s="113"/>
      <c r="D92" s="96">
        <f>'2016'!E92</f>
        <v>20</v>
      </c>
      <c r="E92" s="96">
        <f>'2016'!F92</f>
        <v>20</v>
      </c>
      <c r="F92" s="96">
        <f>'2016'!G92</f>
        <v>20</v>
      </c>
      <c r="G92" s="96">
        <f>'2016'!H92</f>
        <v>20</v>
      </c>
      <c r="H92" s="96">
        <f>'2016'!I92</f>
        <v>20</v>
      </c>
      <c r="I92" s="96">
        <f>'2016'!J92</f>
        <v>20</v>
      </c>
      <c r="J92" s="96">
        <f>'2016'!K92</f>
        <v>20</v>
      </c>
      <c r="K92" s="96">
        <v>20</v>
      </c>
    </row>
    <row r="93" spans="1:11" ht="17.25" customHeight="1">
      <c r="A93" s="114" t="s">
        <v>149</v>
      </c>
      <c r="B93" s="96" t="s">
        <v>111</v>
      </c>
      <c r="C93" s="113"/>
      <c r="D93" s="96">
        <f>'2016'!E93</f>
        <v>5600</v>
      </c>
      <c r="E93" s="96">
        <f>'2016'!F93</f>
        <v>5800</v>
      </c>
      <c r="F93" s="96">
        <f>'2016'!G93</f>
        <v>5600</v>
      </c>
      <c r="G93" s="96">
        <f>'2016'!H93</f>
        <v>5900</v>
      </c>
      <c r="H93" s="96">
        <f>'2016'!I93</f>
        <v>5800</v>
      </c>
      <c r="I93" s="96">
        <f>'2016'!J93</f>
        <v>6000</v>
      </c>
      <c r="J93" s="96">
        <f>'2016'!K93</f>
        <v>5800</v>
      </c>
      <c r="K93" s="96">
        <v>6500</v>
      </c>
    </row>
    <row r="94" spans="1:11" ht="17.25" customHeight="1">
      <c r="A94" s="114" t="s">
        <v>136</v>
      </c>
      <c r="B94" s="96" t="s">
        <v>106</v>
      </c>
      <c r="C94" s="113"/>
      <c r="D94" s="96">
        <f>'2016'!E94</f>
        <v>9</v>
      </c>
      <c r="E94" s="96">
        <f>'2016'!F94</f>
        <v>9</v>
      </c>
      <c r="F94" s="96">
        <f>'2016'!G94</f>
        <v>9</v>
      </c>
      <c r="G94" s="96">
        <f>'2016'!H94</f>
        <v>9</v>
      </c>
      <c r="H94" s="96">
        <f>'2016'!I94</f>
        <v>9</v>
      </c>
      <c r="I94" s="96">
        <f>'2016'!J94</f>
        <v>9</v>
      </c>
      <c r="J94" s="96">
        <f>'2016'!K94</f>
        <v>9</v>
      </c>
      <c r="K94" s="96">
        <v>9</v>
      </c>
    </row>
    <row r="95" spans="1:11" ht="17.25" customHeight="1">
      <c r="A95" s="114" t="s">
        <v>81</v>
      </c>
      <c r="B95" s="96"/>
      <c r="C95" s="113"/>
      <c r="D95" s="96">
        <f>'2016'!E95</f>
        <v>0</v>
      </c>
      <c r="E95" s="96">
        <f>'2016'!F95</f>
        <v>0</v>
      </c>
      <c r="F95" s="96">
        <f>'2016'!G95</f>
        <v>0</v>
      </c>
      <c r="G95" s="96">
        <f>'2016'!H95</f>
        <v>0</v>
      </c>
      <c r="H95" s="96">
        <f>'2016'!I95</f>
        <v>0</v>
      </c>
      <c r="I95" s="96">
        <f>'2016'!J95</f>
        <v>0</v>
      </c>
      <c r="J95" s="96">
        <f>'2016'!K95</f>
        <v>0</v>
      </c>
      <c r="K95" s="96">
        <v>0</v>
      </c>
    </row>
    <row r="96" spans="1:11" ht="17.25" customHeight="1">
      <c r="A96" s="114" t="s">
        <v>137</v>
      </c>
      <c r="B96" s="96" t="s">
        <v>106</v>
      </c>
      <c r="C96" s="113"/>
      <c r="D96" s="96">
        <f>'2016'!E96</f>
        <v>4</v>
      </c>
      <c r="E96" s="96">
        <f>'2016'!F96</f>
        <v>4</v>
      </c>
      <c r="F96" s="96">
        <f>'2016'!G96</f>
        <v>4</v>
      </c>
      <c r="G96" s="96">
        <f>'2016'!H96</f>
        <v>4</v>
      </c>
      <c r="H96" s="96">
        <f>'2016'!I96</f>
        <v>4</v>
      </c>
      <c r="I96" s="96">
        <f>'2016'!J96</f>
        <v>4</v>
      </c>
      <c r="J96" s="96">
        <f>'2016'!K96</f>
        <v>4</v>
      </c>
      <c r="K96" s="96">
        <v>4</v>
      </c>
    </row>
    <row r="97" spans="1:11" ht="17.25" customHeight="1">
      <c r="A97" s="114" t="s">
        <v>138</v>
      </c>
      <c r="B97" s="96" t="s">
        <v>106</v>
      </c>
      <c r="C97" s="113"/>
      <c r="D97" s="96">
        <f>'2016'!E97</f>
        <v>5</v>
      </c>
      <c r="E97" s="96">
        <f>'2016'!F97</f>
        <v>5</v>
      </c>
      <c r="F97" s="96">
        <f>'2016'!G97</f>
        <v>5</v>
      </c>
      <c r="G97" s="96">
        <f>'2016'!H97</f>
        <v>5</v>
      </c>
      <c r="H97" s="96">
        <f>'2016'!I97</f>
        <v>5</v>
      </c>
      <c r="I97" s="96">
        <f>'2016'!J97</f>
        <v>5</v>
      </c>
      <c r="J97" s="96">
        <f>'2016'!K97</f>
        <v>5</v>
      </c>
      <c r="K97" s="96">
        <v>5</v>
      </c>
    </row>
    <row r="98" spans="1:11" ht="17.25" customHeight="1">
      <c r="A98" s="120" t="s">
        <v>139</v>
      </c>
      <c r="B98" s="96" t="s">
        <v>106</v>
      </c>
      <c r="C98" s="113"/>
      <c r="D98" s="96">
        <f>'2016'!E98</f>
        <v>1</v>
      </c>
      <c r="E98" s="96">
        <f>'2016'!F98</f>
        <v>1</v>
      </c>
      <c r="F98" s="96">
        <f>'2016'!G98</f>
        <v>1</v>
      </c>
      <c r="G98" s="96">
        <f>'2016'!H98</f>
        <v>1</v>
      </c>
      <c r="H98" s="96">
        <f>'2016'!I98</f>
        <v>1</v>
      </c>
      <c r="I98" s="96">
        <f>'2016'!J98</f>
        <v>1</v>
      </c>
      <c r="J98" s="96">
        <f>'2016'!K98</f>
        <v>1</v>
      </c>
      <c r="K98" s="96">
        <v>1</v>
      </c>
    </row>
    <row r="99" spans="1:11" ht="17.25" customHeight="1">
      <c r="A99" s="120" t="s">
        <v>140</v>
      </c>
      <c r="B99" s="96" t="s">
        <v>111</v>
      </c>
      <c r="C99" s="113"/>
      <c r="D99" s="96">
        <f>'2016'!E99</f>
        <v>208</v>
      </c>
      <c r="E99" s="96">
        <f>'2016'!F99</f>
        <v>206</v>
      </c>
      <c r="F99" s="96">
        <f>'2016'!G99</f>
        <v>202</v>
      </c>
      <c r="G99" s="96">
        <f>'2016'!H99</f>
        <v>208</v>
      </c>
      <c r="H99" s="96">
        <f>'2016'!I99</f>
        <v>202</v>
      </c>
      <c r="I99" s="96">
        <f>'2016'!J99</f>
        <v>210</v>
      </c>
      <c r="J99" s="96">
        <f>'2016'!K99</f>
        <v>202</v>
      </c>
      <c r="K99" s="96">
        <v>220</v>
      </c>
    </row>
    <row r="100" spans="1:11" ht="17.25" customHeight="1">
      <c r="A100" s="119" t="s">
        <v>141</v>
      </c>
      <c r="B100" s="96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7.25" customHeight="1">
      <c r="A101" s="114" t="s">
        <v>142</v>
      </c>
      <c r="B101" s="130" t="s">
        <v>144</v>
      </c>
      <c r="C101" s="113"/>
      <c r="D101" s="96">
        <v>855</v>
      </c>
      <c r="E101" s="96">
        <v>869</v>
      </c>
      <c r="F101" s="96">
        <v>880</v>
      </c>
      <c r="G101" s="96">
        <v>875</v>
      </c>
      <c r="H101" s="96">
        <v>885</v>
      </c>
      <c r="I101" s="96">
        <v>880</v>
      </c>
      <c r="J101" s="96">
        <v>890</v>
      </c>
      <c r="K101" s="96">
        <v>880</v>
      </c>
    </row>
    <row r="102" spans="1:11" ht="17.25" customHeight="1">
      <c r="A102" s="114" t="s">
        <v>143</v>
      </c>
      <c r="B102" s="130" t="s">
        <v>144</v>
      </c>
      <c r="C102" s="113"/>
      <c r="D102" s="96">
        <v>7427</v>
      </c>
      <c r="E102" s="96">
        <v>5360</v>
      </c>
      <c r="F102" s="96">
        <v>5450</v>
      </c>
      <c r="G102" s="96">
        <v>5400</v>
      </c>
      <c r="H102" s="96">
        <v>5460</v>
      </c>
      <c r="I102" s="96">
        <v>5410</v>
      </c>
      <c r="J102" s="96">
        <v>5500</v>
      </c>
      <c r="K102" s="96">
        <v>5480</v>
      </c>
    </row>
    <row r="103" spans="1:11" ht="17.25" customHeight="1">
      <c r="A103" s="114" t="s">
        <v>150</v>
      </c>
      <c r="B103" s="96"/>
      <c r="C103" s="113"/>
      <c r="D103" s="96"/>
      <c r="E103" s="96"/>
      <c r="F103" s="96"/>
      <c r="G103" s="96"/>
      <c r="H103" s="96"/>
      <c r="I103" s="96"/>
      <c r="J103" s="96"/>
      <c r="K103" s="96"/>
    </row>
    <row r="104" spans="1:11" ht="17.25" customHeight="1">
      <c r="A104" s="114" t="s">
        <v>151</v>
      </c>
      <c r="B104" s="130" t="s">
        <v>144</v>
      </c>
      <c r="C104" s="113"/>
      <c r="D104" s="96">
        <v>6777</v>
      </c>
      <c r="E104" s="96">
        <v>5010</v>
      </c>
      <c r="F104" s="96">
        <v>5050</v>
      </c>
      <c r="G104" s="96">
        <v>5045</v>
      </c>
      <c r="H104" s="96">
        <v>6000</v>
      </c>
      <c r="I104" s="96">
        <v>5060</v>
      </c>
      <c r="J104" s="96">
        <v>6010</v>
      </c>
      <c r="K104" s="96">
        <v>5080</v>
      </c>
    </row>
    <row r="105" spans="1:11" ht="17.25" customHeight="1">
      <c r="A105" s="114" t="s">
        <v>152</v>
      </c>
      <c r="B105" s="130" t="s">
        <v>144</v>
      </c>
      <c r="C105" s="113"/>
      <c r="D105" s="96">
        <v>650</v>
      </c>
      <c r="E105" s="96">
        <v>350</v>
      </c>
      <c r="F105" s="96">
        <v>400</v>
      </c>
      <c r="G105" s="96">
        <v>395</v>
      </c>
      <c r="H105" s="96">
        <v>420</v>
      </c>
      <c r="I105" s="96">
        <v>410</v>
      </c>
      <c r="J105" s="96">
        <v>430</v>
      </c>
      <c r="K105" s="96">
        <v>410</v>
      </c>
    </row>
    <row r="106" spans="1:11" ht="17.25" customHeight="1">
      <c r="A106" s="119" t="s">
        <v>163</v>
      </c>
      <c r="B106" s="96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7.25" customHeight="1">
      <c r="A107" s="114" t="s">
        <v>153</v>
      </c>
      <c r="B107" s="96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7.25" customHeight="1">
      <c r="A108" s="114" t="s">
        <v>159</v>
      </c>
      <c r="B108" s="96" t="s">
        <v>106</v>
      </c>
      <c r="C108" s="113"/>
      <c r="D108" s="110"/>
      <c r="E108" s="110"/>
      <c r="F108" s="96"/>
      <c r="G108" s="96"/>
      <c r="H108" s="96"/>
      <c r="I108" s="96"/>
      <c r="J108" s="96"/>
      <c r="K108" s="96"/>
    </row>
    <row r="109" spans="1:11" ht="17.25" customHeight="1">
      <c r="A109" s="114" t="s">
        <v>92</v>
      </c>
      <c r="B109" s="96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7.25" customHeight="1">
      <c r="A110" s="120" t="s">
        <v>154</v>
      </c>
      <c r="B110" s="96" t="s">
        <v>106</v>
      </c>
      <c r="C110" s="113"/>
      <c r="D110" s="96"/>
      <c r="E110" s="96"/>
      <c r="F110" s="96"/>
      <c r="G110" s="96"/>
      <c r="H110" s="96"/>
      <c r="I110" s="96"/>
      <c r="J110" s="96"/>
      <c r="K110" s="96"/>
    </row>
    <row r="111" spans="1:11" ht="17.25" customHeight="1">
      <c r="A111" s="120" t="s">
        <v>155</v>
      </c>
      <c r="B111" s="96" t="s">
        <v>106</v>
      </c>
      <c r="C111" s="113"/>
      <c r="D111" s="96"/>
      <c r="E111" s="96"/>
      <c r="F111" s="96"/>
      <c r="G111" s="96"/>
      <c r="H111" s="96"/>
      <c r="I111" s="96"/>
      <c r="J111" s="96"/>
      <c r="K111" s="96"/>
    </row>
    <row r="112" spans="1:11" ht="17.25" customHeight="1">
      <c r="A112" s="120" t="s">
        <v>156</v>
      </c>
      <c r="B112" s="96" t="s">
        <v>106</v>
      </c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7.25" customHeight="1">
      <c r="A113" s="120" t="s">
        <v>157</v>
      </c>
      <c r="B113" s="96" t="s">
        <v>187</v>
      </c>
      <c r="C113" s="113"/>
      <c r="D113" s="96"/>
      <c r="E113" s="96"/>
      <c r="F113" s="96"/>
      <c r="G113" s="96"/>
      <c r="H113" s="96"/>
      <c r="I113" s="96"/>
      <c r="J113" s="96"/>
      <c r="K113" s="96"/>
    </row>
    <row r="114" spans="1:11" ht="17.25" customHeight="1">
      <c r="A114" s="120" t="s">
        <v>158</v>
      </c>
      <c r="B114" s="96" t="s">
        <v>187</v>
      </c>
      <c r="C114" s="113"/>
      <c r="D114" s="96"/>
      <c r="E114" s="96"/>
      <c r="F114" s="96"/>
      <c r="G114" s="96"/>
      <c r="H114" s="96"/>
      <c r="I114" s="96"/>
      <c r="J114" s="96"/>
      <c r="K114" s="96"/>
    </row>
    <row r="115" spans="1:11" ht="17.25" customHeight="1">
      <c r="A115" s="120" t="s">
        <v>160</v>
      </c>
      <c r="B115" s="96" t="s">
        <v>111</v>
      </c>
      <c r="C115" s="113"/>
      <c r="D115" s="96"/>
      <c r="E115" s="96"/>
      <c r="F115" s="96"/>
      <c r="G115" s="96"/>
      <c r="H115" s="96"/>
      <c r="I115" s="96"/>
      <c r="J115" s="96"/>
      <c r="K115" s="96"/>
    </row>
    <row r="116" spans="1:11" ht="17.25" customHeight="1">
      <c r="A116" s="120" t="s">
        <v>161</v>
      </c>
      <c r="B116" s="96" t="s">
        <v>111</v>
      </c>
      <c r="C116" s="113"/>
      <c r="D116" s="96"/>
      <c r="E116" s="96"/>
      <c r="F116" s="96"/>
      <c r="G116" s="96"/>
      <c r="H116" s="96"/>
      <c r="I116" s="96"/>
      <c r="J116" s="96"/>
      <c r="K116" s="96"/>
    </row>
    <row r="117" spans="1:11" ht="17.25" customHeight="1">
      <c r="A117" s="120" t="s">
        <v>162</v>
      </c>
      <c r="B117" s="96" t="s">
        <v>187</v>
      </c>
      <c r="C117" s="113"/>
      <c r="D117" s="96"/>
      <c r="E117" s="96"/>
      <c r="F117" s="96"/>
      <c r="G117" s="96"/>
      <c r="H117" s="96"/>
      <c r="I117" s="96"/>
      <c r="J117" s="96"/>
      <c r="K117" s="96"/>
    </row>
    <row r="118" spans="1:11" ht="17.25" customHeight="1">
      <c r="A118" s="120" t="s">
        <v>170</v>
      </c>
      <c r="B118" s="96" t="s">
        <v>111</v>
      </c>
      <c r="C118" s="113"/>
      <c r="D118" s="96"/>
      <c r="E118" s="96"/>
      <c r="F118" s="96"/>
      <c r="G118" s="96"/>
      <c r="H118" s="96"/>
      <c r="I118" s="96"/>
      <c r="J118" s="96"/>
      <c r="K118" s="96"/>
    </row>
    <row r="119" spans="1:11" ht="17.25" customHeight="1">
      <c r="A119" s="120" t="s">
        <v>164</v>
      </c>
      <c r="B119" s="96" t="s">
        <v>111</v>
      </c>
      <c r="C119" s="113"/>
      <c r="D119" s="96"/>
      <c r="E119" s="96"/>
      <c r="F119" s="96"/>
      <c r="G119" s="96"/>
      <c r="H119" s="96"/>
      <c r="I119" s="96"/>
      <c r="J119" s="96"/>
      <c r="K119" s="96"/>
    </row>
    <row r="120" spans="1:11" ht="17.25" customHeight="1">
      <c r="A120" s="124" t="s">
        <v>165</v>
      </c>
      <c r="B120" s="96"/>
      <c r="C120" s="113"/>
      <c r="D120" s="96"/>
      <c r="E120" s="96"/>
      <c r="F120" s="96"/>
      <c r="G120" s="96"/>
      <c r="H120" s="96"/>
      <c r="I120" s="96"/>
      <c r="J120" s="96"/>
      <c r="K120" s="96"/>
    </row>
    <row r="121" spans="1:11" s="135" customFormat="1" ht="17.25" customHeight="1">
      <c r="A121" s="120" t="s">
        <v>166</v>
      </c>
      <c r="B121" s="96" t="s">
        <v>188</v>
      </c>
      <c r="C121" s="113"/>
      <c r="D121" s="96"/>
      <c r="E121" s="96"/>
      <c r="F121" s="96"/>
      <c r="G121" s="96"/>
      <c r="H121" s="96"/>
      <c r="I121" s="96"/>
      <c r="J121" s="96"/>
      <c r="K121" s="96"/>
    </row>
    <row r="122" spans="1:11" ht="17.25" customHeight="1">
      <c r="A122" s="120" t="s">
        <v>167</v>
      </c>
      <c r="B122" s="96" t="s">
        <v>188</v>
      </c>
      <c r="C122" s="113"/>
      <c r="D122" s="96"/>
      <c r="E122" s="96"/>
      <c r="F122" s="96"/>
      <c r="G122" s="96"/>
      <c r="H122" s="96"/>
      <c r="I122" s="96"/>
      <c r="J122" s="96"/>
      <c r="K122" s="96"/>
    </row>
    <row r="123" spans="1:11" ht="17.25" customHeight="1">
      <c r="A123" s="120" t="s">
        <v>172</v>
      </c>
      <c r="B123" s="96" t="s">
        <v>188</v>
      </c>
      <c r="C123" s="113"/>
      <c r="D123" s="95"/>
      <c r="E123" s="95"/>
      <c r="F123" s="95"/>
      <c r="G123" s="95"/>
      <c r="H123" s="95"/>
      <c r="I123" s="95"/>
      <c r="J123" s="95"/>
      <c r="K123" s="95"/>
    </row>
    <row r="124" spans="1:11" ht="17.25" customHeight="1">
      <c r="A124" s="120" t="s">
        <v>173</v>
      </c>
      <c r="B124" s="96" t="s">
        <v>188</v>
      </c>
      <c r="C124" s="113"/>
      <c r="D124" s="96"/>
      <c r="E124" s="96"/>
      <c r="F124" s="96"/>
      <c r="G124" s="96"/>
      <c r="H124" s="96"/>
      <c r="I124" s="96"/>
      <c r="J124" s="96"/>
      <c r="K124" s="96"/>
    </row>
    <row r="125" spans="1:11" ht="17.25" customHeight="1">
      <c r="A125" s="120" t="s">
        <v>174</v>
      </c>
      <c r="B125" s="96" t="s">
        <v>188</v>
      </c>
      <c r="C125" s="113"/>
      <c r="D125" s="96"/>
      <c r="E125" s="96"/>
      <c r="F125" s="96"/>
      <c r="G125" s="96"/>
      <c r="H125" s="96"/>
      <c r="I125" s="96"/>
      <c r="J125" s="96"/>
      <c r="K125" s="96"/>
    </row>
    <row r="126" spans="1:11" ht="17.25" customHeight="1">
      <c r="A126" s="120" t="s">
        <v>175</v>
      </c>
      <c r="B126" s="96" t="s">
        <v>188</v>
      </c>
      <c r="C126" s="113"/>
      <c r="D126" s="96"/>
      <c r="E126" s="113"/>
      <c r="F126" s="113"/>
      <c r="G126" s="113"/>
      <c r="H126" s="113"/>
      <c r="I126" s="113"/>
      <c r="J126" s="113"/>
      <c r="K126" s="113"/>
    </row>
    <row r="127" spans="1:11" ht="17.25" customHeight="1">
      <c r="A127" s="120" t="s">
        <v>176</v>
      </c>
      <c r="B127" s="96" t="s">
        <v>188</v>
      </c>
      <c r="C127" s="113"/>
      <c r="D127" s="96"/>
      <c r="E127" s="113"/>
      <c r="F127" s="113"/>
      <c r="G127" s="113"/>
      <c r="H127" s="113"/>
      <c r="I127" s="113"/>
      <c r="J127" s="113"/>
      <c r="K127" s="113"/>
    </row>
    <row r="128" spans="1:11" ht="17.25" customHeight="1">
      <c r="A128" s="120" t="s">
        <v>177</v>
      </c>
      <c r="B128" s="96" t="s">
        <v>188</v>
      </c>
      <c r="C128" s="113"/>
      <c r="D128" s="111"/>
      <c r="E128" s="111"/>
      <c r="F128" s="111"/>
      <c r="G128" s="111"/>
      <c r="H128" s="111"/>
      <c r="I128" s="111"/>
      <c r="J128" s="111"/>
      <c r="K128" s="111"/>
    </row>
    <row r="129" spans="1:11" ht="17.25" customHeight="1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7.25" customHeight="1">
      <c r="A130" s="120" t="s">
        <v>179</v>
      </c>
      <c r="B130" s="96" t="s">
        <v>188</v>
      </c>
      <c r="C130" s="137"/>
      <c r="D130" s="111"/>
      <c r="E130" s="111"/>
      <c r="F130" s="111"/>
      <c r="G130" s="111"/>
      <c r="H130" s="111"/>
      <c r="I130" s="111"/>
      <c r="J130" s="111"/>
      <c r="K130" s="111"/>
    </row>
    <row r="131" spans="1:11" ht="17.25" customHeight="1">
      <c r="A131" s="120" t="s">
        <v>180</v>
      </c>
      <c r="B131" s="96" t="s">
        <v>188</v>
      </c>
      <c r="C131" s="137"/>
      <c r="D131" s="111"/>
      <c r="E131" s="111"/>
      <c r="F131" s="111"/>
      <c r="G131" s="111"/>
      <c r="H131" s="111"/>
      <c r="I131" s="111"/>
      <c r="J131" s="111"/>
      <c r="K131" s="111"/>
    </row>
    <row r="132" spans="1:11" ht="17.25" customHeight="1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17.25" customHeight="1">
      <c r="A133" s="120" t="s">
        <v>168</v>
      </c>
      <c r="B133" s="96" t="s">
        <v>189</v>
      </c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1:11" ht="17.25" customHeight="1">
      <c r="A134" s="120" t="s">
        <v>169</v>
      </c>
      <c r="B134" s="96" t="s">
        <v>189</v>
      </c>
      <c r="C134" s="137"/>
      <c r="D134" s="111"/>
      <c r="E134" s="111"/>
      <c r="F134" s="111"/>
      <c r="G134" s="111"/>
      <c r="H134" s="111"/>
      <c r="I134" s="111"/>
      <c r="J134" s="111"/>
      <c r="K134" s="111"/>
    </row>
    <row r="135" spans="1:11" ht="17.25" customHeight="1">
      <c r="A135" s="120" t="s">
        <v>181</v>
      </c>
      <c r="B135" s="96" t="s">
        <v>106</v>
      </c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 ht="17.25" customHeight="1">
      <c r="A136" s="138" t="s">
        <v>182</v>
      </c>
      <c r="B136" s="96" t="s">
        <v>106</v>
      </c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1:11" s="142" customFormat="1" ht="17.25" customHeight="1">
      <c r="A137" s="139" t="s">
        <v>183</v>
      </c>
      <c r="B137" s="96" t="s">
        <v>188</v>
      </c>
      <c r="C137" s="113"/>
      <c r="D137" s="113"/>
      <c r="E137" s="140"/>
      <c r="F137" s="113"/>
      <c r="G137" s="113"/>
      <c r="H137" s="113"/>
      <c r="I137" s="113"/>
      <c r="J137" s="141"/>
      <c r="K137" s="141"/>
    </row>
    <row r="138" spans="1:11" ht="17.25" customHeight="1">
      <c r="A138" s="114" t="s">
        <v>184</v>
      </c>
      <c r="B138" s="96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17.25" customHeight="1">
      <c r="A139" s="120" t="s">
        <v>185</v>
      </c>
      <c r="B139" s="96"/>
      <c r="C139" s="113"/>
      <c r="D139" s="113"/>
      <c r="E139" s="113"/>
      <c r="F139" s="113"/>
      <c r="G139" s="113"/>
      <c r="H139" s="113"/>
      <c r="I139" s="113"/>
      <c r="J139" s="113"/>
      <c r="K139" s="113"/>
    </row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PageLayoutView="0" workbookViewId="0" topLeftCell="A1">
      <pane ySplit="7" topLeftCell="A110" activePane="bottomLeft" state="frozen"/>
      <selection pane="topLeft" activeCell="A1" sqref="A1"/>
      <selection pane="bottomLeft" activeCell="A140" sqref="A140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6" width="12.75390625" style="145" bestFit="1" customWidth="1"/>
    <col min="7" max="7" width="15.00390625" style="145" customWidth="1"/>
    <col min="8" max="10" width="12.75390625" style="145" bestFit="1" customWidth="1"/>
    <col min="11" max="11" width="14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0" t="s">
        <v>191</v>
      </c>
      <c r="B2" s="211"/>
      <c r="C2" s="211"/>
      <c r="D2" s="211"/>
      <c r="E2" s="211"/>
      <c r="F2" s="211"/>
      <c r="G2" s="211"/>
      <c r="H2" s="211"/>
      <c r="I2" s="211"/>
      <c r="J2" s="209"/>
      <c r="K2" s="209"/>
    </row>
    <row r="3" spans="1:11" ht="17.25" customHeight="1">
      <c r="A3" s="205" t="s">
        <v>192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4" customHeight="1">
      <c r="A4" s="207" t="s">
        <v>259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2" t="s">
        <v>9</v>
      </c>
      <c r="B6" s="107" t="s">
        <v>1</v>
      </c>
      <c r="C6" s="162" t="s">
        <v>50</v>
      </c>
      <c r="D6" s="162" t="s">
        <v>260</v>
      </c>
      <c r="E6" s="162" t="s">
        <v>261</v>
      </c>
      <c r="F6" s="215" t="s">
        <v>61</v>
      </c>
      <c r="G6" s="215"/>
      <c r="H6" s="215" t="s">
        <v>234</v>
      </c>
      <c r="I6" s="215"/>
      <c r="J6" s="215" t="s">
        <v>262</v>
      </c>
      <c r="K6" s="215"/>
    </row>
    <row r="7" spans="1:11" ht="12.75">
      <c r="A7" s="213"/>
      <c r="B7" s="107" t="s">
        <v>2</v>
      </c>
      <c r="C7" s="107" t="s">
        <v>3</v>
      </c>
      <c r="D7" s="162" t="s">
        <v>3</v>
      </c>
      <c r="E7" s="162" t="s">
        <v>4</v>
      </c>
      <c r="F7" s="161" t="s">
        <v>5</v>
      </c>
      <c r="G7" s="162" t="s">
        <v>6</v>
      </c>
      <c r="H7" s="161" t="s">
        <v>5</v>
      </c>
      <c r="I7" s="162" t="s">
        <v>6</v>
      </c>
      <c r="J7" s="161" t="s">
        <v>5</v>
      </c>
      <c r="K7" s="162" t="s">
        <v>6</v>
      </c>
    </row>
    <row r="8" spans="1:11" ht="28.5">
      <c r="A8" s="108" t="s">
        <v>62</v>
      </c>
      <c r="B8" s="107"/>
      <c r="C8" s="107"/>
      <c r="D8" s="162"/>
      <c r="E8" s="162"/>
      <c r="F8" s="161"/>
      <c r="G8" s="162"/>
      <c r="H8" s="161"/>
      <c r="I8" s="162"/>
      <c r="J8" s="161"/>
      <c r="K8" s="162"/>
    </row>
    <row r="9" spans="1:11" ht="25.5" customHeight="1">
      <c r="A9" s="160" t="s">
        <v>63</v>
      </c>
      <c r="B9" s="110"/>
      <c r="C9" s="111">
        <v>17151625</v>
      </c>
      <c r="D9" s="153"/>
      <c r="E9" s="153"/>
      <c r="F9" s="153"/>
      <c r="G9" s="153"/>
      <c r="H9" s="153"/>
      <c r="I9" s="153"/>
      <c r="J9" s="153"/>
      <c r="K9" s="153"/>
    </row>
    <row r="10" spans="1:11" ht="15">
      <c r="A10" s="112" t="s">
        <v>64</v>
      </c>
      <c r="B10" s="154" t="s">
        <v>111</v>
      </c>
      <c r="C10" s="156"/>
      <c r="D10" s="154">
        <v>13904</v>
      </c>
      <c r="E10" s="154">
        <v>14050</v>
      </c>
      <c r="F10" s="154">
        <f>'[2]2017'!G10</f>
        <v>13500</v>
      </c>
      <c r="G10" s="154">
        <f>'[2]2017'!H10</f>
        <v>14100</v>
      </c>
      <c r="H10" s="154">
        <f>'[2]2017'!I10</f>
        <v>14200</v>
      </c>
      <c r="I10" s="154">
        <f>'[2]2017'!J10</f>
        <v>14500</v>
      </c>
      <c r="J10" s="153">
        <v>14600</v>
      </c>
      <c r="K10" s="154">
        <v>14800</v>
      </c>
    </row>
    <row r="11" spans="1:11" ht="18" customHeight="1">
      <c r="A11" s="112" t="s">
        <v>65</v>
      </c>
      <c r="B11" s="154" t="s">
        <v>111</v>
      </c>
      <c r="C11" s="111">
        <v>1300</v>
      </c>
      <c r="D11" s="153">
        <v>14050</v>
      </c>
      <c r="E11" s="153">
        <f>'[2]2017'!F11</f>
        <v>14100</v>
      </c>
      <c r="F11" s="153">
        <f>'[2]2017'!G11</f>
        <v>13600</v>
      </c>
      <c r="G11" s="153">
        <f>'[2]2017'!H11</f>
        <v>14200</v>
      </c>
      <c r="H11" s="153">
        <f>'[2]2017'!I11</f>
        <v>14500</v>
      </c>
      <c r="I11" s="153">
        <f>'[2]2017'!J11</f>
        <v>14800</v>
      </c>
      <c r="J11" s="153">
        <v>14700</v>
      </c>
      <c r="K11" s="153">
        <v>15000</v>
      </c>
    </row>
    <row r="12" spans="1:11" ht="15">
      <c r="A12" s="112" t="s">
        <v>66</v>
      </c>
      <c r="B12" s="154" t="s">
        <v>111</v>
      </c>
      <c r="C12" s="156"/>
      <c r="D12" s="154">
        <v>13800</v>
      </c>
      <c r="E12" s="154">
        <f>'[2]2017'!F12</f>
        <v>14050</v>
      </c>
      <c r="F12" s="154">
        <f>'[2]2017'!G12</f>
        <v>13550</v>
      </c>
      <c r="G12" s="154">
        <f>'[2]2017'!H12</f>
        <v>14050</v>
      </c>
      <c r="H12" s="154">
        <f>'[2]2017'!I12</f>
        <v>14350</v>
      </c>
      <c r="I12" s="154">
        <f>'[2]2017'!J12</f>
        <v>14300</v>
      </c>
      <c r="J12" s="154">
        <v>14500</v>
      </c>
      <c r="K12" s="153">
        <v>14900</v>
      </c>
    </row>
    <row r="13" spans="1:11" ht="15">
      <c r="A13" s="112" t="s">
        <v>67</v>
      </c>
      <c r="B13" s="154" t="s">
        <v>36</v>
      </c>
      <c r="C13" s="156"/>
      <c r="D13" s="154">
        <v>0</v>
      </c>
      <c r="E13" s="154">
        <f>'[2]2017'!F13</f>
        <v>1.25</v>
      </c>
      <c r="F13" s="154">
        <f>'[2]2017'!G13</f>
        <v>0</v>
      </c>
      <c r="G13" s="154">
        <f>'[2]2017'!H13</f>
        <v>1.25</v>
      </c>
      <c r="H13" s="154">
        <f>'[2]2017'!I13</f>
        <v>1.85</v>
      </c>
      <c r="I13" s="154">
        <f>'[2]2017'!J13</f>
        <v>1.25</v>
      </c>
      <c r="J13" s="154">
        <v>1.1</v>
      </c>
      <c r="K13" s="164">
        <v>1.2</v>
      </c>
    </row>
    <row r="14" spans="1:11" ht="15">
      <c r="A14" s="112" t="s">
        <v>68</v>
      </c>
      <c r="B14" s="110" t="s">
        <v>111</v>
      </c>
      <c r="C14" s="156"/>
      <c r="D14" s="154">
        <f>'[2]2017'!E14</f>
        <v>180</v>
      </c>
      <c r="E14" s="154">
        <f>'[2]2017'!F14</f>
        <v>195</v>
      </c>
      <c r="F14" s="154">
        <f>'[2]2017'!G14</f>
        <v>152</v>
      </c>
      <c r="G14" s="154">
        <f>'[2]2017'!H14</f>
        <v>210</v>
      </c>
      <c r="H14" s="154">
        <f>'[2]2017'!I14</f>
        <v>145</v>
      </c>
      <c r="I14" s="154">
        <f>'[2]2017'!J14</f>
        <v>250</v>
      </c>
      <c r="J14" s="154"/>
      <c r="K14" s="154"/>
    </row>
    <row r="15" spans="1:11" ht="15">
      <c r="A15" s="114" t="s">
        <v>69</v>
      </c>
      <c r="B15" s="154" t="s">
        <v>111</v>
      </c>
      <c r="C15" s="156"/>
      <c r="D15" s="154">
        <f>'[2]2017'!E15</f>
        <v>230</v>
      </c>
      <c r="E15" s="154">
        <f>'[2]2017'!F15</f>
        <v>240</v>
      </c>
      <c r="F15" s="154">
        <f>'[2]2017'!G15</f>
        <v>210</v>
      </c>
      <c r="G15" s="154">
        <f>'[2]2017'!H15</f>
        <v>250</v>
      </c>
      <c r="H15" s="154">
        <f>'[2]2017'!I15</f>
        <v>210</v>
      </c>
      <c r="I15" s="154">
        <f>'[2]2017'!J15</f>
        <v>220</v>
      </c>
      <c r="J15" s="154">
        <v>230</v>
      </c>
      <c r="K15" s="154">
        <v>250</v>
      </c>
    </row>
    <row r="16" spans="1:11" ht="15">
      <c r="A16" s="114" t="s">
        <v>70</v>
      </c>
      <c r="B16" s="154" t="s">
        <v>111</v>
      </c>
      <c r="C16" s="111">
        <v>12038</v>
      </c>
      <c r="D16" s="153">
        <f>'[2]2017'!E16</f>
        <v>50</v>
      </c>
      <c r="E16" s="153">
        <f>'[2]2017'!F16</f>
        <v>45</v>
      </c>
      <c r="F16" s="153">
        <f>'[2]2017'!G16</f>
        <v>58</v>
      </c>
      <c r="G16" s="153">
        <f>'[2]2017'!H16</f>
        <v>40</v>
      </c>
      <c r="H16" s="153">
        <f>'[2]2017'!I16</f>
        <v>65</v>
      </c>
      <c r="I16" s="153">
        <f>'[2]2017'!J16</f>
        <v>50</v>
      </c>
      <c r="J16" s="153">
        <v>68</v>
      </c>
      <c r="K16" s="153">
        <v>55</v>
      </c>
    </row>
    <row r="17" spans="1:11" ht="15">
      <c r="A17" s="114" t="s">
        <v>71</v>
      </c>
      <c r="B17" s="154" t="s">
        <v>111</v>
      </c>
      <c r="C17" s="156"/>
      <c r="D17" s="154">
        <f>'[2]2017'!E17</f>
        <v>870</v>
      </c>
      <c r="E17" s="154">
        <f>'[2]2017'!F17</f>
        <v>890</v>
      </c>
      <c r="F17" s="154">
        <f>'[2]2017'!G17</f>
        <v>950</v>
      </c>
      <c r="G17" s="154">
        <f>'[2]2017'!H17</f>
        <v>900</v>
      </c>
      <c r="H17" s="154">
        <f>'[2]2017'!I17</f>
        <v>990</v>
      </c>
      <c r="I17" s="154">
        <f>'[2]2017'!J17</f>
        <v>1000</v>
      </c>
      <c r="J17" s="154">
        <v>1100</v>
      </c>
      <c r="K17" s="154">
        <v>1200</v>
      </c>
    </row>
    <row r="18" spans="1:11" ht="26.25" customHeight="1">
      <c r="A18" s="160" t="s">
        <v>72</v>
      </c>
      <c r="B18" s="154" t="s">
        <v>111</v>
      </c>
      <c r="C18" s="111">
        <v>3634</v>
      </c>
      <c r="D18" s="153">
        <f>'[2]2017'!E18</f>
        <v>650</v>
      </c>
      <c r="E18" s="153">
        <f>'[2]2017'!F18</f>
        <v>700</v>
      </c>
      <c r="F18" s="153">
        <f>'[2]2017'!G18</f>
        <v>600</v>
      </c>
      <c r="G18" s="153">
        <f>'[2]2017'!H18</f>
        <v>750</v>
      </c>
      <c r="H18" s="153">
        <f>'[2]2017'!I18</f>
        <v>650</v>
      </c>
      <c r="I18" s="153">
        <f>'[2]2017'!J18</f>
        <v>800</v>
      </c>
      <c r="J18" s="153">
        <v>900</v>
      </c>
      <c r="K18" s="153">
        <v>1000</v>
      </c>
    </row>
    <row r="19" spans="1:11" ht="15">
      <c r="A19" s="115" t="s">
        <v>73</v>
      </c>
      <c r="B19" s="154" t="s">
        <v>111</v>
      </c>
      <c r="C19" s="156">
        <v>0.029</v>
      </c>
      <c r="D19" s="153">
        <f>'[2]2017'!E19</f>
        <v>400</v>
      </c>
      <c r="E19" s="154">
        <f>'[2]2017'!F19</f>
        <v>380</v>
      </c>
      <c r="F19" s="154">
        <f>'[2]2017'!G19</f>
        <v>250</v>
      </c>
      <c r="G19" s="154">
        <f>'[2]2017'!H19</f>
        <v>350</v>
      </c>
      <c r="H19" s="154">
        <f>'[2]2017'!I19</f>
        <v>300</v>
      </c>
      <c r="I19" s="154">
        <f>'[2]2017'!J19</f>
        <v>400</v>
      </c>
      <c r="J19" s="154">
        <v>450</v>
      </c>
      <c r="K19" s="154">
        <v>500</v>
      </c>
    </row>
    <row r="20" spans="1:11" ht="15">
      <c r="A20" s="114" t="s">
        <v>74</v>
      </c>
      <c r="B20" s="154"/>
      <c r="C20" s="156"/>
      <c r="D20" s="154"/>
      <c r="E20" s="154"/>
      <c r="F20" s="154"/>
      <c r="G20" s="154"/>
      <c r="H20" s="154"/>
      <c r="I20" s="154"/>
      <c r="J20" s="154"/>
      <c r="K20" s="154"/>
    </row>
    <row r="21" spans="1:11" ht="17.25" customHeight="1">
      <c r="A21" s="112" t="s">
        <v>75</v>
      </c>
      <c r="B21" s="110" t="s">
        <v>36</v>
      </c>
      <c r="C21" s="111">
        <v>850364</v>
      </c>
      <c r="D21" s="155">
        <f>'[2]2017'!E21</f>
        <v>8.3</v>
      </c>
      <c r="E21" s="153">
        <f>'[2]2017'!F21</f>
        <v>7.6</v>
      </c>
      <c r="F21" s="155">
        <f>'[2]2017'!G21</f>
        <v>3.9</v>
      </c>
      <c r="G21" s="155">
        <f>'[2]2017'!H21</f>
        <v>4.7</v>
      </c>
      <c r="H21" s="155">
        <f>'[2]2017'!I21</f>
        <v>3.4</v>
      </c>
      <c r="I21" s="155">
        <f>'[2]2017'!J21</f>
        <v>4.8</v>
      </c>
      <c r="J21" s="155">
        <v>1.1</v>
      </c>
      <c r="K21" s="155">
        <v>1.1</v>
      </c>
    </row>
    <row r="22" spans="1:11" ht="13.5" customHeight="1">
      <c r="A22" s="115" t="s">
        <v>76</v>
      </c>
      <c r="B22" s="110" t="s">
        <v>36</v>
      </c>
      <c r="C22" s="156">
        <v>103.8</v>
      </c>
      <c r="D22" s="155">
        <f>'[2]2017'!E22</f>
        <v>1.07</v>
      </c>
      <c r="E22" s="155">
        <f>'[2]2017'!F22</f>
        <v>1.06</v>
      </c>
      <c r="F22" s="155">
        <f>'[2]2017'!G22</f>
        <v>0</v>
      </c>
      <c r="G22" s="155">
        <f>'[2]2017'!H22</f>
        <v>-0.5</v>
      </c>
      <c r="H22" s="155">
        <f>'[2]2017'!I22</f>
        <v>-0.5</v>
      </c>
      <c r="I22" s="155">
        <f>'[2]2017'!J22</f>
        <v>1.05</v>
      </c>
      <c r="J22" s="155">
        <v>0.5</v>
      </c>
      <c r="K22" s="155">
        <v>1.1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155">
        <f>'[2]2017'!E23</f>
        <v>3.3</v>
      </c>
      <c r="E23" s="155">
        <f>'[2]2017'!F23</f>
        <v>3.23</v>
      </c>
      <c r="F23" s="155">
        <f>'[2]2017'!G23</f>
        <v>0</v>
      </c>
      <c r="G23" s="155">
        <f>'[2]2017'!H23</f>
        <v>0</v>
      </c>
      <c r="H23" s="155">
        <f>'[2]2017'!I23</f>
        <v>0</v>
      </c>
      <c r="I23" s="155">
        <f>'[2]2017'!J23</f>
        <v>0</v>
      </c>
      <c r="J23" s="155">
        <v>0</v>
      </c>
      <c r="K23" s="155">
        <v>0</v>
      </c>
      <c r="L23" s="117"/>
    </row>
    <row r="24" spans="1:11" ht="15">
      <c r="A24" s="115" t="s">
        <v>78</v>
      </c>
      <c r="B24" s="110" t="s">
        <v>36</v>
      </c>
      <c r="C24" s="156">
        <v>105.2</v>
      </c>
      <c r="D24" s="97">
        <f>'[2]2017'!E24</f>
        <v>2.2</v>
      </c>
      <c r="E24" s="97">
        <f>'[2]2017'!F24</f>
        <v>1.12</v>
      </c>
      <c r="F24" s="97">
        <f>'[2]2017'!G24</f>
        <v>4.2</v>
      </c>
      <c r="G24" s="97">
        <f>'[2]2017'!H24</f>
        <v>5.5</v>
      </c>
      <c r="H24" s="155">
        <f>'[2]2017'!I24</f>
        <v>11.1</v>
      </c>
      <c r="I24" s="98">
        <f>'[2]2017'!J24</f>
        <v>1.1</v>
      </c>
      <c r="J24" s="97">
        <v>1.1</v>
      </c>
      <c r="K24" s="165">
        <v>1.2</v>
      </c>
    </row>
    <row r="25" spans="1:11" ht="28.5">
      <c r="A25" s="108" t="s">
        <v>79</v>
      </c>
      <c r="B25" s="110"/>
      <c r="C25" s="116">
        <v>254212</v>
      </c>
      <c r="D25" s="153"/>
      <c r="E25" s="153"/>
      <c r="F25" s="153"/>
      <c r="G25" s="153"/>
      <c r="H25" s="153"/>
      <c r="I25" s="153"/>
      <c r="J25" s="153"/>
      <c r="K25" s="153"/>
    </row>
    <row r="26" spans="1:11" ht="60">
      <c r="A26" s="160" t="s">
        <v>13</v>
      </c>
      <c r="B26" s="110" t="s">
        <v>11</v>
      </c>
      <c r="C26" s="156">
        <v>101.7</v>
      </c>
      <c r="D26" s="153">
        <f>'2017'!E26*101%</f>
        <v>18125272.23696</v>
      </c>
      <c r="E26" s="153">
        <f>D26*108%</f>
        <v>19575294.015916802</v>
      </c>
      <c r="F26" s="153">
        <f>E26*101.1%</f>
        <v>19790622.250091884</v>
      </c>
      <c r="G26" s="153">
        <f>E26*104.1%</f>
        <v>20377881.07056939</v>
      </c>
      <c r="H26" s="153">
        <f>F26*101.1%</f>
        <v>20008319.094842892</v>
      </c>
      <c r="I26" s="153">
        <f>G26*104.1%</f>
        <v>21213374.19446273</v>
      </c>
      <c r="J26" s="153">
        <f>H26*101.1%</f>
        <v>20228410.604886163</v>
      </c>
      <c r="K26" s="153">
        <f>I26*104.1%</f>
        <v>22083122.5364357</v>
      </c>
    </row>
    <row r="27" spans="1:13" ht="45">
      <c r="A27" s="112" t="s">
        <v>17</v>
      </c>
      <c r="B27" s="154" t="s">
        <v>16</v>
      </c>
      <c r="C27" s="156"/>
      <c r="D27" s="147">
        <f>'2017'!D27*101%</f>
        <v>1362.49</v>
      </c>
      <c r="E27" s="148">
        <f>D27*108%</f>
        <v>1471.4892000000002</v>
      </c>
      <c r="F27" s="149">
        <f>E27*101.1%</f>
        <v>1487.6755812000001</v>
      </c>
      <c r="G27" s="111">
        <f>E27*104.1%</f>
        <v>1531.8202572</v>
      </c>
      <c r="H27" s="149">
        <f>F27*101.1%</f>
        <v>1504.0400125932</v>
      </c>
      <c r="I27" s="111">
        <f>G27*104.1%</f>
        <v>1594.6248877451999</v>
      </c>
      <c r="J27" s="149">
        <f>H27*101%</f>
        <v>1519.0804127191318</v>
      </c>
      <c r="K27" s="111">
        <f>I27*104.1%</f>
        <v>1660.004508142753</v>
      </c>
      <c r="L27" s="118"/>
      <c r="M27" s="118"/>
    </row>
    <row r="28" spans="1:11" ht="14.25">
      <c r="A28" s="119" t="s">
        <v>80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11" ht="15">
      <c r="A29" s="114" t="s">
        <v>96</v>
      </c>
      <c r="B29" s="154" t="s">
        <v>106</v>
      </c>
      <c r="C29" s="156"/>
      <c r="D29" s="154">
        <v>18</v>
      </c>
      <c r="E29" s="154">
        <v>18</v>
      </c>
      <c r="F29" s="154">
        <v>18</v>
      </c>
      <c r="G29" s="154">
        <v>17</v>
      </c>
      <c r="H29" s="154">
        <v>20</v>
      </c>
      <c r="I29" s="154">
        <v>20</v>
      </c>
      <c r="J29" s="154">
        <v>19</v>
      </c>
      <c r="K29" s="154">
        <v>22</v>
      </c>
    </row>
    <row r="30" spans="1:11" ht="15">
      <c r="A30" s="114" t="s">
        <v>81</v>
      </c>
      <c r="B30" s="154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30">
      <c r="A31" s="120" t="s">
        <v>99</v>
      </c>
      <c r="B31" s="154" t="s">
        <v>106</v>
      </c>
      <c r="C31" s="156"/>
      <c r="D31" s="154">
        <v>4</v>
      </c>
      <c r="E31" s="154">
        <v>3</v>
      </c>
      <c r="F31" s="154">
        <v>3</v>
      </c>
      <c r="G31" s="154">
        <v>4</v>
      </c>
      <c r="H31" s="154">
        <v>4</v>
      </c>
      <c r="I31" s="154">
        <v>4</v>
      </c>
      <c r="J31" s="154">
        <v>4</v>
      </c>
      <c r="K31" s="154">
        <v>5</v>
      </c>
    </row>
    <row r="32" spans="1:11" ht="57" customHeight="1">
      <c r="A32" s="120" t="s">
        <v>100</v>
      </c>
      <c r="B32" s="154" t="s">
        <v>108</v>
      </c>
      <c r="C32" s="156"/>
      <c r="D32" s="154">
        <v>2</v>
      </c>
      <c r="E32" s="154">
        <v>3</v>
      </c>
      <c r="F32" s="154">
        <v>3</v>
      </c>
      <c r="G32" s="154">
        <v>3</v>
      </c>
      <c r="H32" s="154">
        <v>4</v>
      </c>
      <c r="I32" s="154">
        <v>4</v>
      </c>
      <c r="J32" s="154">
        <v>4</v>
      </c>
      <c r="K32" s="154">
        <v>4</v>
      </c>
    </row>
    <row r="33" spans="1:11" ht="45">
      <c r="A33" s="120" t="s">
        <v>101</v>
      </c>
      <c r="B33" s="154" t="s">
        <v>106</v>
      </c>
      <c r="C33" s="156"/>
      <c r="D33" s="154">
        <v>5</v>
      </c>
      <c r="E33" s="154">
        <v>5</v>
      </c>
      <c r="F33" s="154">
        <v>6</v>
      </c>
      <c r="G33" s="154">
        <v>6</v>
      </c>
      <c r="H33" s="154">
        <v>5</v>
      </c>
      <c r="I33" s="154">
        <v>6</v>
      </c>
      <c r="J33" s="154">
        <v>5</v>
      </c>
      <c r="K33" s="154">
        <v>6</v>
      </c>
    </row>
    <row r="34" spans="1:11" ht="16.5" customHeight="1">
      <c r="A34" s="120" t="s">
        <v>102</v>
      </c>
      <c r="B34" s="154" t="s">
        <v>106</v>
      </c>
      <c r="C34" s="156"/>
      <c r="D34" s="154"/>
      <c r="E34" s="154"/>
      <c r="F34" s="154"/>
      <c r="G34" s="154"/>
      <c r="H34" s="154"/>
      <c r="I34" s="154"/>
      <c r="J34" s="154"/>
      <c r="K34" s="154"/>
    </row>
    <row r="35" spans="1:11" ht="30" customHeight="1">
      <c r="A35" s="120" t="s">
        <v>103</v>
      </c>
      <c r="B35" s="154" t="s">
        <v>106</v>
      </c>
      <c r="C35" s="156"/>
      <c r="D35" s="154">
        <v>1</v>
      </c>
      <c r="E35" s="154">
        <v>1</v>
      </c>
      <c r="F35" s="154">
        <v>1</v>
      </c>
      <c r="G35" s="154">
        <v>1</v>
      </c>
      <c r="H35" s="154">
        <v>1</v>
      </c>
      <c r="I35" s="154">
        <v>1</v>
      </c>
      <c r="J35" s="154">
        <v>1</v>
      </c>
      <c r="K35" s="154">
        <v>1</v>
      </c>
    </row>
    <row r="36" spans="1:11" ht="21" customHeight="1">
      <c r="A36" s="120" t="s">
        <v>104</v>
      </c>
      <c r="B36" s="154" t="s">
        <v>106</v>
      </c>
      <c r="C36" s="156"/>
      <c r="D36" s="154">
        <v>6</v>
      </c>
      <c r="E36" s="154">
        <v>6</v>
      </c>
      <c r="F36" s="154">
        <v>5</v>
      </c>
      <c r="G36" s="154">
        <v>6</v>
      </c>
      <c r="H36" s="154">
        <v>6</v>
      </c>
      <c r="I36" s="154">
        <v>5</v>
      </c>
      <c r="J36" s="154">
        <v>5</v>
      </c>
      <c r="K36" s="154">
        <v>6</v>
      </c>
    </row>
    <row r="37" spans="1:11" ht="38.25">
      <c r="A37" s="119" t="s">
        <v>98</v>
      </c>
      <c r="B37" s="121" t="s">
        <v>107</v>
      </c>
      <c r="C37" s="156"/>
      <c r="D37" s="154"/>
      <c r="E37" s="154"/>
      <c r="F37" s="154"/>
      <c r="G37" s="154"/>
      <c r="H37" s="154"/>
      <c r="I37" s="154"/>
      <c r="J37" s="154"/>
      <c r="K37" s="154"/>
    </row>
    <row r="38" spans="1:11" ht="23.25" customHeight="1">
      <c r="A38" s="114" t="s">
        <v>81</v>
      </c>
      <c r="B38" s="154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1:11" ht="39">
      <c r="A39" s="120" t="s">
        <v>85</v>
      </c>
      <c r="B39" s="121" t="s">
        <v>107</v>
      </c>
      <c r="C39" s="156"/>
      <c r="D39" s="154" t="str">
        <f>$E$39</f>
        <v>20/1641</v>
      </c>
      <c r="E39" s="154" t="s">
        <v>211</v>
      </c>
      <c r="F39" s="154" t="str">
        <f>$E$39</f>
        <v>20/1641</v>
      </c>
      <c r="G39" s="154" t="s">
        <v>212</v>
      </c>
      <c r="H39" s="154" t="str">
        <f>$E$39</f>
        <v>20/1641</v>
      </c>
      <c r="I39" s="154" t="str">
        <f>$G$39</f>
        <v>21/1751</v>
      </c>
      <c r="J39" s="154" t="str">
        <f>$E$39</f>
        <v>20/1641</v>
      </c>
      <c r="K39" s="154" t="str">
        <f>$G$39</f>
        <v>21/1751</v>
      </c>
    </row>
    <row r="40" spans="1:11" ht="42" customHeight="1">
      <c r="A40" s="120" t="s">
        <v>82</v>
      </c>
      <c r="B40" s="121" t="s">
        <v>107</v>
      </c>
      <c r="C40" s="156"/>
      <c r="D40" s="154" t="s">
        <v>214</v>
      </c>
      <c r="E40" s="154" t="s">
        <v>215</v>
      </c>
      <c r="F40" s="154" t="s">
        <v>214</v>
      </c>
      <c r="G40" s="154" t="s">
        <v>215</v>
      </c>
      <c r="H40" s="154" t="str">
        <f>$F$40</f>
        <v>2/735</v>
      </c>
      <c r="I40" s="154" t="str">
        <f>$G$40</f>
        <v>3/1035</v>
      </c>
      <c r="J40" s="154" t="str">
        <f>$F$40</f>
        <v>2/735</v>
      </c>
      <c r="K40" s="154" t="str">
        <f>$G$40</f>
        <v>3/1035</v>
      </c>
    </row>
    <row r="41" spans="1:11" ht="39">
      <c r="A41" s="120" t="s">
        <v>83</v>
      </c>
      <c r="B41" s="121" t="s">
        <v>107</v>
      </c>
      <c r="C41" s="156"/>
      <c r="D41" s="154" t="s">
        <v>216</v>
      </c>
      <c r="E41" s="154" t="s">
        <v>217</v>
      </c>
      <c r="F41" s="154" t="s">
        <v>216</v>
      </c>
      <c r="G41" s="154" t="s">
        <v>217</v>
      </c>
      <c r="H41" s="154" t="str">
        <f>$F$41</f>
        <v>2/104</v>
      </c>
      <c r="I41" s="154" t="str">
        <f>$G$41</f>
        <v>3/169</v>
      </c>
      <c r="J41" s="154" t="str">
        <f>$F$41</f>
        <v>2/104</v>
      </c>
      <c r="K41" s="154" t="str">
        <f>$G$41</f>
        <v>3/169</v>
      </c>
    </row>
    <row r="42" spans="1:11" ht="39">
      <c r="A42" s="120" t="s">
        <v>84</v>
      </c>
      <c r="B42" s="121" t="s">
        <v>107</v>
      </c>
      <c r="C42" s="156"/>
      <c r="D42" s="154" t="s">
        <v>219</v>
      </c>
      <c r="E42" s="154" t="s">
        <v>218</v>
      </c>
      <c r="F42" s="154" t="s">
        <v>220</v>
      </c>
      <c r="G42" s="154" t="s">
        <v>218</v>
      </c>
      <c r="H42" s="154" t="s">
        <v>220</v>
      </c>
      <c r="I42" s="154" t="s">
        <v>218</v>
      </c>
      <c r="J42" s="154" t="s">
        <v>220</v>
      </c>
      <c r="K42" s="154" t="s">
        <v>218</v>
      </c>
    </row>
    <row r="43" spans="1:11" ht="24.75" customHeight="1">
      <c r="A43" s="120" t="s">
        <v>86</v>
      </c>
      <c r="B43" s="121" t="s">
        <v>107</v>
      </c>
      <c r="C43" s="156"/>
      <c r="D43" s="154" t="s">
        <v>221</v>
      </c>
      <c r="E43" s="154" t="s">
        <v>222</v>
      </c>
      <c r="F43" s="154" t="str">
        <f>$D$43</f>
        <v>1/145</v>
      </c>
      <c r="G43" s="154" t="s">
        <v>222</v>
      </c>
      <c r="H43" s="154" t="str">
        <f>$D$43</f>
        <v>1/145</v>
      </c>
      <c r="I43" s="154" t="s">
        <v>222</v>
      </c>
      <c r="J43" s="154" t="str">
        <f>$D$43</f>
        <v>1/145</v>
      </c>
      <c r="K43" s="154" t="s">
        <v>222</v>
      </c>
    </row>
    <row r="44" spans="1:11" ht="39">
      <c r="A44" s="120" t="s">
        <v>87</v>
      </c>
      <c r="B44" s="121" t="s">
        <v>107</v>
      </c>
      <c r="C44" s="156"/>
      <c r="D44" s="154" t="s">
        <v>225</v>
      </c>
      <c r="E44" s="154" t="s">
        <v>224</v>
      </c>
      <c r="F44" s="154" t="s">
        <v>226</v>
      </c>
      <c r="G44" s="154" t="s">
        <v>224</v>
      </c>
      <c r="H44" s="154" t="s">
        <v>227</v>
      </c>
      <c r="I44" s="154" t="s">
        <v>224</v>
      </c>
      <c r="J44" s="154" t="s">
        <v>227</v>
      </c>
      <c r="K44" s="154" t="s">
        <v>224</v>
      </c>
    </row>
    <row r="45" spans="1:11" ht="39">
      <c r="A45" s="120" t="s">
        <v>88</v>
      </c>
      <c r="B45" s="121" t="s">
        <v>107</v>
      </c>
      <c r="C45" s="156"/>
      <c r="D45" s="166" t="s">
        <v>229</v>
      </c>
      <c r="E45" s="166" t="s">
        <v>229</v>
      </c>
      <c r="F45" s="166" t="s">
        <v>229</v>
      </c>
      <c r="G45" s="166" t="s">
        <v>228</v>
      </c>
      <c r="H45" s="154" t="str">
        <f>D45</f>
        <v>5\52</v>
      </c>
      <c r="I45" s="166" t="s">
        <v>228</v>
      </c>
      <c r="J45" s="154" t="str">
        <f>F45</f>
        <v>5\52</v>
      </c>
      <c r="K45" s="166" t="s">
        <v>228</v>
      </c>
    </row>
    <row r="46" spans="1:11" ht="28.5">
      <c r="A46" s="124" t="s">
        <v>97</v>
      </c>
      <c r="B46" s="125" t="s">
        <v>91</v>
      </c>
      <c r="C46" s="156"/>
      <c r="D46" s="157"/>
      <c r="E46" s="157"/>
      <c r="F46" s="157"/>
      <c r="G46" s="157"/>
      <c r="H46" s="157"/>
      <c r="I46" s="157"/>
      <c r="J46" s="157"/>
      <c r="K46" s="157"/>
    </row>
    <row r="47" spans="1:11" ht="15">
      <c r="A47" s="120" t="s">
        <v>92</v>
      </c>
      <c r="B47" s="125"/>
      <c r="C47" s="156"/>
      <c r="D47" s="154"/>
      <c r="E47" s="154"/>
      <c r="F47" s="154"/>
      <c r="G47" s="154"/>
      <c r="H47" s="154"/>
      <c r="I47" s="154"/>
      <c r="J47" s="154"/>
      <c r="K47" s="154"/>
    </row>
    <row r="48" spans="1:11" ht="30">
      <c r="A48" s="120" t="s">
        <v>93</v>
      </c>
      <c r="B48" s="125" t="s">
        <v>91</v>
      </c>
      <c r="C48" s="156"/>
      <c r="D48" s="167" t="s">
        <v>263</v>
      </c>
      <c r="E48" s="167" t="s">
        <v>263</v>
      </c>
      <c r="F48" s="154" t="s">
        <v>199</v>
      </c>
      <c r="G48" s="157" t="s">
        <v>198</v>
      </c>
      <c r="H48" s="154" t="s">
        <v>199</v>
      </c>
      <c r="I48" s="157" t="str">
        <f>$G$48</f>
        <v>4/120</v>
      </c>
      <c r="J48" s="154" t="s">
        <v>199</v>
      </c>
      <c r="K48" s="157" t="str">
        <f>$G$48</f>
        <v>4/120</v>
      </c>
    </row>
    <row r="49" spans="1:11" ht="28.5" customHeight="1">
      <c r="A49" s="120" t="s">
        <v>94</v>
      </c>
      <c r="B49" s="125" t="s">
        <v>91</v>
      </c>
      <c r="C49" s="156"/>
      <c r="D49" s="154" t="s">
        <v>264</v>
      </c>
      <c r="E49" s="154" t="s">
        <v>264</v>
      </c>
      <c r="F49" s="154" t="str">
        <f aca="true" t="shared" si="0" ref="F49:K49">$D$49</f>
        <v>8/454</v>
      </c>
      <c r="G49" s="154" t="str">
        <f t="shared" si="0"/>
        <v>8/454</v>
      </c>
      <c r="H49" s="154" t="str">
        <f t="shared" si="0"/>
        <v>8/454</v>
      </c>
      <c r="I49" s="154" t="str">
        <f t="shared" si="0"/>
        <v>8/454</v>
      </c>
      <c r="J49" s="154" t="str">
        <f t="shared" si="0"/>
        <v>8/454</v>
      </c>
      <c r="K49" s="154" t="str">
        <f t="shared" si="0"/>
        <v>8/454</v>
      </c>
    </row>
    <row r="50" spans="1:11" ht="26.25">
      <c r="A50" s="120" t="s">
        <v>95</v>
      </c>
      <c r="B50" s="125" t="s">
        <v>91</v>
      </c>
      <c r="C50" s="156"/>
      <c r="D50" s="154" t="s">
        <v>265</v>
      </c>
      <c r="E50" s="154" t="s">
        <v>265</v>
      </c>
      <c r="F50" s="154" t="s">
        <v>195</v>
      </c>
      <c r="G50" s="154" t="s">
        <v>281</v>
      </c>
      <c r="H50" s="154" t="s">
        <v>195</v>
      </c>
      <c r="I50" s="154" t="str">
        <f>$G$50</f>
        <v>8/364</v>
      </c>
      <c r="J50" s="154" t="s">
        <v>195</v>
      </c>
      <c r="K50" s="154" t="str">
        <f>$G$50</f>
        <v>8/364</v>
      </c>
    </row>
    <row r="51" spans="1:11" ht="30">
      <c r="A51" s="120" t="s">
        <v>105</v>
      </c>
      <c r="B51" s="130" t="s">
        <v>106</v>
      </c>
      <c r="C51" s="156"/>
      <c r="D51" s="154">
        <v>5</v>
      </c>
      <c r="E51" s="154">
        <v>5</v>
      </c>
      <c r="F51" s="154">
        <v>5</v>
      </c>
      <c r="G51" s="154">
        <v>6</v>
      </c>
      <c r="H51" s="154">
        <v>6</v>
      </c>
      <c r="I51" s="154">
        <v>5</v>
      </c>
      <c r="J51" s="154">
        <v>6</v>
      </c>
      <c r="K51" s="154">
        <v>5</v>
      </c>
    </row>
    <row r="52" spans="1:11" ht="15">
      <c r="A52" s="114" t="s">
        <v>81</v>
      </c>
      <c r="B52" s="154"/>
      <c r="C52" s="156"/>
      <c r="D52" s="157"/>
      <c r="E52" s="154"/>
      <c r="F52" s="154"/>
      <c r="G52" s="154"/>
      <c r="H52" s="154"/>
      <c r="I52" s="154"/>
      <c r="J52" s="154"/>
      <c r="K52" s="154"/>
    </row>
    <row r="53" spans="1:11" ht="15">
      <c r="A53" s="120" t="s">
        <v>89</v>
      </c>
      <c r="B53" s="130" t="s">
        <v>106</v>
      </c>
      <c r="C53" s="156"/>
      <c r="D53" s="154">
        <v>3</v>
      </c>
      <c r="E53" s="154">
        <v>3</v>
      </c>
      <c r="F53" s="154">
        <v>3</v>
      </c>
      <c r="G53" s="154">
        <v>3</v>
      </c>
      <c r="H53" s="154">
        <v>3</v>
      </c>
      <c r="I53" s="154">
        <v>5</v>
      </c>
      <c r="J53" s="154">
        <v>3</v>
      </c>
      <c r="K53" s="154">
        <v>5</v>
      </c>
    </row>
    <row r="54" spans="1:11" ht="15">
      <c r="A54" s="120" t="s">
        <v>90</v>
      </c>
      <c r="B54" s="130" t="s">
        <v>106</v>
      </c>
      <c r="C54" s="156"/>
      <c r="D54" s="154">
        <v>2</v>
      </c>
      <c r="E54" s="154">
        <v>2</v>
      </c>
      <c r="F54" s="154">
        <v>2</v>
      </c>
      <c r="G54" s="154">
        <v>3</v>
      </c>
      <c r="H54" s="154">
        <v>3</v>
      </c>
      <c r="I54" s="154">
        <v>2</v>
      </c>
      <c r="J54" s="154">
        <v>3</v>
      </c>
      <c r="K54" s="154">
        <v>2</v>
      </c>
    </row>
    <row r="55" spans="1:11" ht="14.25">
      <c r="A55" s="119" t="s">
        <v>109</v>
      </c>
      <c r="B55" s="154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5">
      <c r="A56" s="112" t="s">
        <v>33</v>
      </c>
      <c r="B56" s="163" t="s">
        <v>11</v>
      </c>
      <c r="C56" s="156"/>
      <c r="D56" s="153">
        <f>'2017'!E56*101%</f>
        <v>917076.97</v>
      </c>
      <c r="E56" s="153">
        <f>D56*E57/100</f>
        <v>990443.1275999999</v>
      </c>
      <c r="F56" s="153">
        <f>E56*F57/100</f>
        <v>1004309.3313864</v>
      </c>
      <c r="G56" s="153">
        <f>E56*G57/100</f>
        <v>1001338.0020035999</v>
      </c>
      <c r="H56" s="153">
        <f>F56*H57/100</f>
        <v>1030421.3740024464</v>
      </c>
      <c r="I56" s="153">
        <f>G56*I57/100</f>
        <v>1024368.7760496826</v>
      </c>
      <c r="J56" s="153">
        <f>H56*J57/100</f>
        <v>1053090.6442305003</v>
      </c>
      <c r="K56" s="153">
        <f>I56*K57/100</f>
        <v>1061246.051987471</v>
      </c>
    </row>
    <row r="57" spans="1:11" ht="15">
      <c r="A57" s="115" t="s">
        <v>34</v>
      </c>
      <c r="B57" s="110" t="s">
        <v>36</v>
      </c>
      <c r="C57" s="156"/>
      <c r="D57" s="159">
        <v>109.1</v>
      </c>
      <c r="E57" s="159">
        <v>108</v>
      </c>
      <c r="F57" s="159">
        <v>101.4</v>
      </c>
      <c r="G57" s="159">
        <v>101.1</v>
      </c>
      <c r="H57" s="159">
        <v>102.6</v>
      </c>
      <c r="I57" s="159">
        <v>102.3</v>
      </c>
      <c r="J57" s="159">
        <v>102.2</v>
      </c>
      <c r="K57" s="159">
        <v>103.6</v>
      </c>
    </row>
    <row r="58" spans="1:11" ht="15">
      <c r="A58" s="112" t="s">
        <v>37</v>
      </c>
      <c r="B58" s="163" t="s">
        <v>11</v>
      </c>
      <c r="C58" s="156"/>
      <c r="D58" s="153">
        <f>'2017'!D58*101%</f>
        <v>194105.84</v>
      </c>
      <c r="E58" s="153">
        <f>E59*D58/100</f>
        <v>207693.2488</v>
      </c>
      <c r="F58" s="153">
        <f>E58*F59/100</f>
        <v>210600.95428320003</v>
      </c>
      <c r="G58" s="153">
        <f>E58*G59/100</f>
        <v>209977.87453679997</v>
      </c>
      <c r="H58" s="153">
        <f>F58*H59/100</f>
        <v>216076.5790945632</v>
      </c>
      <c r="I58" s="153">
        <f>G58*I59/100</f>
        <v>214807.36565114636</v>
      </c>
      <c r="J58" s="153">
        <f>H58*J59/100</f>
        <v>220830.26383464359</v>
      </c>
      <c r="K58" s="153">
        <f>I58*K59/100</f>
        <v>222540.43081458763</v>
      </c>
    </row>
    <row r="59" spans="1:11" ht="15">
      <c r="A59" s="115" t="s">
        <v>34</v>
      </c>
      <c r="B59" s="110" t="s">
        <v>36</v>
      </c>
      <c r="C59" s="156"/>
      <c r="D59" s="159">
        <v>101</v>
      </c>
      <c r="E59" s="159">
        <v>107</v>
      </c>
      <c r="F59" s="159">
        <v>101.4</v>
      </c>
      <c r="G59" s="159">
        <v>101.1</v>
      </c>
      <c r="H59" s="159">
        <v>102.6</v>
      </c>
      <c r="I59" s="159">
        <v>102.3</v>
      </c>
      <c r="J59" s="159">
        <v>102.2</v>
      </c>
      <c r="K59" s="159">
        <v>103.6</v>
      </c>
    </row>
    <row r="60" spans="1:11" ht="15">
      <c r="A60" s="112" t="s">
        <v>42</v>
      </c>
      <c r="B60" s="163" t="s">
        <v>11</v>
      </c>
      <c r="C60" s="156"/>
      <c r="D60" s="153">
        <f>'2017'!D60*101%</f>
        <v>243441.31</v>
      </c>
      <c r="E60" s="153">
        <f>D60*E61/100</f>
        <v>260482.20169999998</v>
      </c>
      <c r="F60" s="153">
        <f>E60*F61/100</f>
        <v>264128.95252379996</v>
      </c>
      <c r="G60" s="153">
        <f>E60*G61/100</f>
        <v>263347.50591869996</v>
      </c>
      <c r="H60" s="153">
        <f>F60*H61/100</f>
        <v>270996.3052894187</v>
      </c>
      <c r="I60" s="153">
        <f>G60*I61/100</f>
        <v>269404.4985548301</v>
      </c>
      <c r="J60" s="153">
        <f>H60*J61/100</f>
        <v>276958.22400578595</v>
      </c>
      <c r="K60" s="153">
        <f>I60*K61/100</f>
        <v>279103.06050280394</v>
      </c>
    </row>
    <row r="61" spans="1:11" ht="30">
      <c r="A61" s="131" t="s">
        <v>34</v>
      </c>
      <c r="B61" s="154" t="s">
        <v>36</v>
      </c>
      <c r="C61" s="156"/>
      <c r="D61" s="159">
        <v>101</v>
      </c>
      <c r="E61" s="159">
        <v>107</v>
      </c>
      <c r="F61" s="159">
        <v>101.4</v>
      </c>
      <c r="G61" s="159">
        <v>101.1</v>
      </c>
      <c r="H61" s="159">
        <v>102.6</v>
      </c>
      <c r="I61" s="159">
        <v>102.3</v>
      </c>
      <c r="J61" s="159">
        <v>102.2</v>
      </c>
      <c r="K61" s="159">
        <v>103.6</v>
      </c>
    </row>
    <row r="62" spans="1:11" ht="20.25" customHeight="1">
      <c r="A62" s="119" t="s">
        <v>230</v>
      </c>
      <c r="B62" s="154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33.75" customHeight="1">
      <c r="A63" s="114" t="s">
        <v>110</v>
      </c>
      <c r="B63" s="154" t="s">
        <v>111</v>
      </c>
      <c r="C63" s="156"/>
      <c r="D63" s="132">
        <f>'[2]2016'!E63</f>
        <v>6144</v>
      </c>
      <c r="E63" s="132">
        <f>'[2]2016'!G63</f>
        <v>6273</v>
      </c>
      <c r="F63" s="132">
        <f>'[2]2016'!H63</f>
        <v>6325</v>
      </c>
      <c r="G63" s="132">
        <f>'[2]2016'!I63</f>
        <v>6325</v>
      </c>
      <c r="H63" s="132">
        <f>'[2]2016'!J63</f>
        <v>6426</v>
      </c>
      <c r="I63" s="132">
        <v>6500</v>
      </c>
      <c r="J63" s="132">
        <v>6600</v>
      </c>
      <c r="K63" s="132">
        <v>6800</v>
      </c>
    </row>
    <row r="64" spans="1:11" ht="70.5" customHeight="1">
      <c r="A64" s="120" t="s">
        <v>112</v>
      </c>
      <c r="B64" s="154" t="s">
        <v>111</v>
      </c>
      <c r="C64" s="156"/>
      <c r="D64" s="132">
        <f>'[2]2016'!E64</f>
        <v>15</v>
      </c>
      <c r="E64" s="132">
        <f>'[2]2016'!G64</f>
        <v>14</v>
      </c>
      <c r="F64" s="132">
        <f>'[2]2016'!H64</f>
        <v>13</v>
      </c>
      <c r="G64" s="132">
        <f>'[2]2016'!I64</f>
        <v>12</v>
      </c>
      <c r="H64" s="132">
        <f>'[2]2016'!J64</f>
        <v>12</v>
      </c>
      <c r="I64" s="132">
        <v>11</v>
      </c>
      <c r="J64" s="132">
        <v>15</v>
      </c>
      <c r="K64" s="132">
        <v>10</v>
      </c>
    </row>
    <row r="65" spans="1:11" ht="69.75" customHeight="1">
      <c r="A65" s="120" t="s">
        <v>113</v>
      </c>
      <c r="B65" s="154" t="s">
        <v>111</v>
      </c>
      <c r="C65" s="156"/>
      <c r="D65" s="132">
        <f>'[2]2016'!E65</f>
        <v>42</v>
      </c>
      <c r="E65" s="132">
        <f>'[2]2016'!G65</f>
        <v>40</v>
      </c>
      <c r="F65" s="132">
        <f>'[2]2016'!H65</f>
        <v>39</v>
      </c>
      <c r="G65" s="132">
        <f>'[2]2016'!I65</f>
        <v>38</v>
      </c>
      <c r="H65" s="132">
        <f>'[2]2016'!J65</f>
        <v>37</v>
      </c>
      <c r="I65" s="132">
        <v>40</v>
      </c>
      <c r="J65" s="132">
        <v>30</v>
      </c>
      <c r="K65" s="132">
        <v>20</v>
      </c>
    </row>
    <row r="66" spans="1:14" ht="60.75" customHeight="1">
      <c r="A66" s="160" t="s">
        <v>114</v>
      </c>
      <c r="B66" s="154" t="s">
        <v>36</v>
      </c>
      <c r="C66" s="156"/>
      <c r="D66" s="133">
        <f>'[2]2016'!E66</f>
        <v>0.244140625</v>
      </c>
      <c r="E66" s="133">
        <f>'[2]2016'!G66</f>
        <v>0.22317870237525905</v>
      </c>
      <c r="F66" s="133">
        <f>'[2]2016'!H66</f>
        <v>0.20553359683794467</v>
      </c>
      <c r="G66" s="133">
        <f>'[2]2016'!I66</f>
        <v>0.18972332015810275</v>
      </c>
      <c r="H66" s="133">
        <f>'[2]2016'!J66</f>
        <v>0.18674136321195145</v>
      </c>
      <c r="I66" s="133">
        <v>0.14</v>
      </c>
      <c r="J66" s="133">
        <v>0.22</v>
      </c>
      <c r="K66" s="133">
        <v>0.13</v>
      </c>
      <c r="N66" s="134"/>
    </row>
    <row r="67" spans="1:11" ht="45">
      <c r="A67" s="120" t="s">
        <v>115</v>
      </c>
      <c r="B67" s="154" t="s">
        <v>36</v>
      </c>
      <c r="C67" s="156"/>
      <c r="D67" s="153">
        <f>'[2]2016'!E67</f>
        <v>44.8</v>
      </c>
      <c r="E67" s="153">
        <f>'[2]2016'!G67</f>
        <v>46.2</v>
      </c>
      <c r="F67" s="153">
        <f>'[2]2016'!H67</f>
        <v>45</v>
      </c>
      <c r="G67" s="153">
        <f>'[2]2016'!I67</f>
        <v>46.6</v>
      </c>
      <c r="H67" s="153">
        <f>'[2]2016'!J67</f>
        <v>45.7</v>
      </c>
      <c r="I67" s="154">
        <v>48</v>
      </c>
      <c r="J67" s="154">
        <v>50</v>
      </c>
      <c r="K67" s="154">
        <v>55</v>
      </c>
    </row>
    <row r="68" spans="1:11" ht="14.25">
      <c r="A68" s="119" t="s">
        <v>116</v>
      </c>
      <c r="B68" s="154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4.25">
      <c r="A69" s="119" t="s">
        <v>126</v>
      </c>
      <c r="B69" s="154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5">
      <c r="A70" s="114" t="s">
        <v>127</v>
      </c>
      <c r="B70" s="154"/>
      <c r="C70" s="156"/>
      <c r="D70" s="154"/>
      <c r="E70" s="154"/>
      <c r="F70" s="154"/>
      <c r="G70" s="154"/>
      <c r="H70" s="154"/>
      <c r="I70" s="154"/>
      <c r="J70" s="154"/>
      <c r="K70" s="154"/>
    </row>
    <row r="71" spans="1:11" ht="34.5" customHeight="1">
      <c r="A71" s="120" t="s">
        <v>117</v>
      </c>
      <c r="B71" s="154" t="s">
        <v>186</v>
      </c>
      <c r="C71" s="156"/>
      <c r="D71" s="154">
        <f>'[2]2016'!E71</f>
        <v>3</v>
      </c>
      <c r="E71" s="154">
        <f>'[2]2016'!F71</f>
        <v>3</v>
      </c>
      <c r="F71" s="154">
        <f>'[2]2016'!G71</f>
        <v>3</v>
      </c>
      <c r="G71" s="154">
        <f>'[2]2016'!H71</f>
        <v>3</v>
      </c>
      <c r="H71" s="154">
        <f>'[2]2016'!I71</f>
        <v>3</v>
      </c>
      <c r="I71" s="154">
        <f>'[2]2016'!J71</f>
        <v>3</v>
      </c>
      <c r="J71" s="154">
        <v>3</v>
      </c>
      <c r="K71" s="154">
        <v>3</v>
      </c>
    </row>
    <row r="72" spans="1:11" ht="60">
      <c r="A72" s="120" t="s">
        <v>118</v>
      </c>
      <c r="B72" s="154" t="s">
        <v>111</v>
      </c>
      <c r="C72" s="156"/>
      <c r="D72" s="154">
        <f>'[2]2016'!E72</f>
        <v>1658</v>
      </c>
      <c r="E72" s="154">
        <f>'[2]2016'!F72</f>
        <v>1716</v>
      </c>
      <c r="F72" s="154">
        <f>'[2]2016'!G72</f>
        <v>1700</v>
      </c>
      <c r="G72" s="154">
        <f>'[2]2016'!H72</f>
        <v>1786</v>
      </c>
      <c r="H72" s="154">
        <f>'[2]2016'!I72</f>
        <v>1750</v>
      </c>
      <c r="I72" s="154">
        <v>1850</v>
      </c>
      <c r="J72" s="154">
        <v>1900</v>
      </c>
      <c r="K72" s="154">
        <v>2000</v>
      </c>
    </row>
    <row r="73" spans="1:11" ht="15">
      <c r="A73" s="120" t="s">
        <v>128</v>
      </c>
      <c r="B73" s="154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1:11" ht="44.25" customHeight="1">
      <c r="A74" s="120" t="s">
        <v>129</v>
      </c>
      <c r="B74" s="154" t="s">
        <v>106</v>
      </c>
      <c r="C74" s="156"/>
      <c r="D74" s="154">
        <f>'[2]2016'!E74</f>
        <v>1</v>
      </c>
      <c r="E74" s="154">
        <f>'[2]2016'!F74</f>
        <v>1</v>
      </c>
      <c r="F74" s="154">
        <f>'[2]2016'!G74</f>
        <v>1</v>
      </c>
      <c r="G74" s="154">
        <f>'[2]2016'!H74</f>
        <v>1</v>
      </c>
      <c r="H74" s="154">
        <f>'[2]2016'!I74</f>
        <v>1</v>
      </c>
      <c r="I74" s="154">
        <f>'[2]2016'!J74</f>
        <v>1</v>
      </c>
      <c r="J74" s="154">
        <f>I74</f>
        <v>1</v>
      </c>
      <c r="K74" s="154">
        <v>1</v>
      </c>
    </row>
    <row r="75" spans="1:11" ht="13.5" customHeight="1">
      <c r="A75" s="120" t="s">
        <v>134</v>
      </c>
      <c r="B75" s="154" t="s">
        <v>111</v>
      </c>
      <c r="C75" s="156"/>
      <c r="D75" s="154">
        <f>'[2]2016'!E75</f>
        <v>30</v>
      </c>
      <c r="E75" s="154">
        <f>'[2]2016'!F75</f>
        <v>31</v>
      </c>
      <c r="F75" s="154">
        <f>'[2]2016'!G75</f>
        <v>30</v>
      </c>
      <c r="G75" s="154">
        <f>'[2]2016'!H75</f>
        <v>32</v>
      </c>
      <c r="H75" s="154">
        <f>'[2]2016'!I75</f>
        <v>30</v>
      </c>
      <c r="I75" s="154">
        <f>'[2]2016'!J75</f>
        <v>33</v>
      </c>
      <c r="J75" s="154">
        <f>I75</f>
        <v>33</v>
      </c>
      <c r="K75" s="154">
        <v>33</v>
      </c>
    </row>
    <row r="76" spans="1:11" ht="14.25" customHeight="1">
      <c r="A76" s="120" t="s">
        <v>135</v>
      </c>
      <c r="B76" s="154" t="s">
        <v>111</v>
      </c>
      <c r="C76" s="156"/>
      <c r="D76" s="154">
        <f>'[2]2016'!E76</f>
        <v>23</v>
      </c>
      <c r="E76" s="154">
        <f>'[2]2016'!F76</f>
        <v>23</v>
      </c>
      <c r="F76" s="154">
        <f>'[2]2016'!G76</f>
        <v>23</v>
      </c>
      <c r="G76" s="154">
        <f>'[2]2016'!H76</f>
        <v>24</v>
      </c>
      <c r="H76" s="154">
        <f>'[2]2016'!I76</f>
        <v>23</v>
      </c>
      <c r="I76" s="154">
        <f>'[2]2016'!J76</f>
        <v>25</v>
      </c>
      <c r="J76" s="154">
        <f>I76</f>
        <v>25</v>
      </c>
      <c r="K76" s="154">
        <v>25</v>
      </c>
    </row>
    <row r="77" spans="1:11" ht="14.25">
      <c r="A77" s="119" t="s">
        <v>120</v>
      </c>
      <c r="B77" s="154"/>
      <c r="C77" s="156"/>
      <c r="D77" s="154"/>
      <c r="E77" s="154"/>
      <c r="F77" s="154"/>
      <c r="G77" s="154"/>
      <c r="H77" s="154"/>
      <c r="I77" s="154"/>
      <c r="J77" s="154"/>
      <c r="K77" s="154"/>
    </row>
    <row r="78" spans="1:11" ht="30">
      <c r="A78" s="120" t="s">
        <v>121</v>
      </c>
      <c r="B78" s="154" t="s">
        <v>106</v>
      </c>
      <c r="C78" s="156"/>
      <c r="D78" s="154">
        <v>1</v>
      </c>
      <c r="E78" s="154">
        <v>1</v>
      </c>
      <c r="F78" s="154">
        <v>1</v>
      </c>
      <c r="G78" s="154">
        <v>1</v>
      </c>
      <c r="H78" s="154">
        <v>1</v>
      </c>
      <c r="I78" s="154">
        <v>1</v>
      </c>
      <c r="J78" s="154">
        <v>1</v>
      </c>
      <c r="K78" s="154">
        <v>1</v>
      </c>
    </row>
    <row r="79" spans="1:11" ht="15">
      <c r="A79" s="114" t="s">
        <v>130</v>
      </c>
      <c r="B79" s="154" t="s">
        <v>106</v>
      </c>
      <c r="C79" s="156"/>
      <c r="D79" s="154">
        <v>150</v>
      </c>
      <c r="E79" s="154">
        <v>155</v>
      </c>
      <c r="F79" s="154">
        <v>160</v>
      </c>
      <c r="G79" s="154">
        <v>162</v>
      </c>
      <c r="H79" s="154">
        <v>165</v>
      </c>
      <c r="I79" s="154">
        <v>170</v>
      </c>
      <c r="J79" s="154">
        <v>175</v>
      </c>
      <c r="K79" s="154">
        <v>175</v>
      </c>
    </row>
    <row r="80" spans="1:11" ht="15">
      <c r="A80" s="114" t="s">
        <v>131</v>
      </c>
      <c r="B80" s="154" t="s">
        <v>111</v>
      </c>
      <c r="C80" s="156"/>
      <c r="D80" s="154">
        <v>21000</v>
      </c>
      <c r="E80" s="154">
        <v>21500</v>
      </c>
      <c r="F80" s="154">
        <v>22000</v>
      </c>
      <c r="G80" s="154">
        <v>22000</v>
      </c>
      <c r="H80" s="154">
        <v>22500</v>
      </c>
      <c r="I80" s="154">
        <v>23000</v>
      </c>
      <c r="J80" s="154">
        <v>23500</v>
      </c>
      <c r="K80" s="154">
        <v>23500</v>
      </c>
    </row>
    <row r="81" spans="1:11" ht="15">
      <c r="A81" s="114" t="s">
        <v>132</v>
      </c>
      <c r="B81" s="154" t="s">
        <v>106</v>
      </c>
      <c r="C81" s="156"/>
      <c r="D81" s="154">
        <v>17</v>
      </c>
      <c r="E81" s="154">
        <v>15</v>
      </c>
      <c r="F81" s="154">
        <v>18</v>
      </c>
      <c r="G81" s="154">
        <v>18</v>
      </c>
      <c r="H81" s="154">
        <v>18</v>
      </c>
      <c r="I81" s="154">
        <v>19</v>
      </c>
      <c r="J81" s="154">
        <v>19</v>
      </c>
      <c r="K81" s="154">
        <v>19</v>
      </c>
    </row>
    <row r="82" spans="1:11" ht="30">
      <c r="A82" s="120" t="s">
        <v>133</v>
      </c>
      <c r="B82" s="154" t="s">
        <v>106</v>
      </c>
      <c r="C82" s="156"/>
      <c r="D82" s="154">
        <v>205</v>
      </c>
      <c r="E82" s="154">
        <v>205</v>
      </c>
      <c r="F82" s="154">
        <v>215</v>
      </c>
      <c r="G82" s="154">
        <v>215</v>
      </c>
      <c r="H82" s="154">
        <v>215</v>
      </c>
      <c r="I82" s="154">
        <v>225</v>
      </c>
      <c r="J82" s="154">
        <v>225</v>
      </c>
      <c r="K82" s="154">
        <v>225</v>
      </c>
    </row>
    <row r="83" spans="1:11" ht="18.75" customHeight="1">
      <c r="A83" s="120" t="s">
        <v>134</v>
      </c>
      <c r="B83" s="154" t="s">
        <v>111</v>
      </c>
      <c r="C83" s="156"/>
      <c r="D83" s="154">
        <v>65</v>
      </c>
      <c r="E83" s="154">
        <v>65</v>
      </c>
      <c r="F83" s="154">
        <v>65</v>
      </c>
      <c r="G83" s="154">
        <v>65</v>
      </c>
      <c r="H83" s="154">
        <v>65</v>
      </c>
      <c r="I83" s="154">
        <v>65</v>
      </c>
      <c r="J83" s="154">
        <v>65</v>
      </c>
      <c r="K83" s="154">
        <v>65</v>
      </c>
    </row>
    <row r="84" spans="1:11" ht="30">
      <c r="A84" s="120" t="s">
        <v>119</v>
      </c>
      <c r="B84" s="154" t="s">
        <v>111</v>
      </c>
      <c r="C84" s="156"/>
      <c r="D84" s="154">
        <v>16</v>
      </c>
      <c r="E84" s="154">
        <v>16</v>
      </c>
      <c r="F84" s="154">
        <v>18</v>
      </c>
      <c r="G84" s="154">
        <v>19</v>
      </c>
      <c r="H84" s="154">
        <v>19</v>
      </c>
      <c r="I84" s="154">
        <v>19</v>
      </c>
      <c r="J84" s="154">
        <v>19</v>
      </c>
      <c r="K84" s="154">
        <v>19</v>
      </c>
    </row>
    <row r="85" spans="1:11" ht="45">
      <c r="A85" s="120" t="s">
        <v>122</v>
      </c>
      <c r="B85" s="154" t="s">
        <v>106</v>
      </c>
      <c r="C85" s="156"/>
      <c r="D85" s="154">
        <f>'[2]2016'!D85</f>
        <v>2</v>
      </c>
      <c r="E85" s="154">
        <f>'[2]2016'!E85</f>
        <v>2</v>
      </c>
      <c r="F85" s="154">
        <f>'[2]2016'!F85</f>
        <v>2</v>
      </c>
      <c r="G85" s="154">
        <f>'[2]2016'!G85</f>
        <v>2</v>
      </c>
      <c r="H85" s="154">
        <f>'[2]2016'!H85</f>
        <v>2</v>
      </c>
      <c r="I85" s="154">
        <f>'[2]2016'!I85</f>
        <v>2</v>
      </c>
      <c r="J85" s="154">
        <f>'[2]2016'!J85</f>
        <v>2</v>
      </c>
      <c r="K85" s="154">
        <f>'[2]2016'!K85</f>
        <v>2</v>
      </c>
    </row>
    <row r="86" spans="1:11" ht="45">
      <c r="A86" s="120" t="s">
        <v>123</v>
      </c>
      <c r="B86" s="154" t="s">
        <v>111</v>
      </c>
      <c r="C86" s="156"/>
      <c r="D86" s="154">
        <v>16</v>
      </c>
      <c r="E86" s="154">
        <v>9</v>
      </c>
      <c r="F86" s="154">
        <v>9</v>
      </c>
      <c r="G86" s="154">
        <v>9</v>
      </c>
      <c r="H86" s="154">
        <v>9</v>
      </c>
      <c r="I86" s="154">
        <v>9</v>
      </c>
      <c r="J86" s="154">
        <v>9</v>
      </c>
      <c r="K86" s="154">
        <v>9</v>
      </c>
    </row>
    <row r="87" spans="1:11" ht="15">
      <c r="A87" s="114" t="s">
        <v>124</v>
      </c>
      <c r="B87" s="154" t="s">
        <v>111</v>
      </c>
      <c r="C87" s="156"/>
      <c r="D87" s="154">
        <f>'[2]2016'!D87</f>
        <v>8</v>
      </c>
      <c r="E87" s="154">
        <f>'[2]2016'!E87</f>
        <v>8</v>
      </c>
      <c r="F87" s="154">
        <f>'[2]2016'!F87</f>
        <v>8</v>
      </c>
      <c r="G87" s="154">
        <f>'[2]2016'!G87</f>
        <v>8</v>
      </c>
      <c r="H87" s="154">
        <f>'[2]2016'!H87</f>
        <v>8</v>
      </c>
      <c r="I87" s="154">
        <f>'[2]2016'!I87</f>
        <v>8</v>
      </c>
      <c r="J87" s="154">
        <v>8</v>
      </c>
      <c r="K87" s="154">
        <v>8</v>
      </c>
    </row>
    <row r="88" spans="1:11" ht="14.25">
      <c r="A88" s="119" t="s">
        <v>125</v>
      </c>
      <c r="B88" s="154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1:11" ht="15">
      <c r="A89" s="114" t="s">
        <v>145</v>
      </c>
      <c r="B89" s="154" t="s">
        <v>106</v>
      </c>
      <c r="C89" s="156"/>
      <c r="D89" s="154">
        <f>'[2]2016'!E89</f>
        <v>3</v>
      </c>
      <c r="E89" s="154">
        <f>'[2]2016'!F89</f>
        <v>3</v>
      </c>
      <c r="F89" s="154">
        <f>'[2]2016'!G89</f>
        <v>3</v>
      </c>
      <c r="G89" s="154">
        <f>'[2]2016'!H89</f>
        <v>3</v>
      </c>
      <c r="H89" s="154">
        <f>'[2]2016'!I89</f>
        <v>3</v>
      </c>
      <c r="I89" s="154">
        <f>'[2]2016'!J89</f>
        <v>3</v>
      </c>
      <c r="J89" s="154"/>
      <c r="K89" s="154"/>
    </row>
    <row r="90" spans="1:11" ht="31.5" customHeight="1">
      <c r="A90" s="120" t="s">
        <v>146</v>
      </c>
      <c r="B90" s="154"/>
      <c r="C90" s="156"/>
      <c r="D90" s="154">
        <f>'[2]2016'!E90</f>
        <v>994</v>
      </c>
      <c r="E90" s="154">
        <f>'[2]2016'!F90</f>
        <v>1050</v>
      </c>
      <c r="F90" s="154">
        <f>'[2]2016'!G90</f>
        <v>994</v>
      </c>
      <c r="G90" s="154">
        <f>'[2]2016'!H90</f>
        <v>1150</v>
      </c>
      <c r="H90" s="154">
        <f>'[2]2016'!I90</f>
        <v>994</v>
      </c>
      <c r="I90" s="154">
        <v>1100</v>
      </c>
      <c r="J90" s="154">
        <v>1300</v>
      </c>
      <c r="K90" s="154">
        <v>1300</v>
      </c>
    </row>
    <row r="91" spans="1:11" ht="18.75" customHeight="1">
      <c r="A91" s="114" t="s">
        <v>147</v>
      </c>
      <c r="B91" s="154" t="s">
        <v>106</v>
      </c>
      <c r="C91" s="156"/>
      <c r="D91" s="154">
        <f>'[2]2016'!E91</f>
        <v>20</v>
      </c>
      <c r="E91" s="154">
        <f>'[2]2016'!F91</f>
        <v>20</v>
      </c>
      <c r="F91" s="154">
        <f>'[2]2016'!G91</f>
        <v>20</v>
      </c>
      <c r="G91" s="154">
        <f>'[2]2016'!H91</f>
        <v>20</v>
      </c>
      <c r="H91" s="154">
        <f>'[2]2016'!I91</f>
        <v>20</v>
      </c>
      <c r="I91" s="154">
        <f>'[2]2016'!J91</f>
        <v>20</v>
      </c>
      <c r="J91" s="154">
        <v>20</v>
      </c>
      <c r="K91" s="154">
        <v>20</v>
      </c>
    </row>
    <row r="92" spans="1:11" ht="17.25" customHeight="1">
      <c r="A92" s="114" t="s">
        <v>148</v>
      </c>
      <c r="B92" s="154" t="s">
        <v>111</v>
      </c>
      <c r="C92" s="156"/>
      <c r="D92" s="154">
        <f>'[2]2016'!E92</f>
        <v>20</v>
      </c>
      <c r="E92" s="154">
        <f>'[2]2016'!F92</f>
        <v>20</v>
      </c>
      <c r="F92" s="154">
        <f>'[2]2016'!G92</f>
        <v>20</v>
      </c>
      <c r="G92" s="154">
        <f>'[2]2016'!H92</f>
        <v>20</v>
      </c>
      <c r="H92" s="154">
        <f>'[2]2016'!I92</f>
        <v>20</v>
      </c>
      <c r="I92" s="154">
        <f>'[2]2016'!J92</f>
        <v>20</v>
      </c>
      <c r="J92" s="154">
        <v>20</v>
      </c>
      <c r="K92" s="154">
        <v>20</v>
      </c>
    </row>
    <row r="93" spans="1:11" ht="15.75" customHeight="1">
      <c r="A93" s="114" t="s">
        <v>149</v>
      </c>
      <c r="B93" s="154" t="s">
        <v>111</v>
      </c>
      <c r="C93" s="156"/>
      <c r="D93" s="154">
        <f>'[2]2016'!E93</f>
        <v>5600</v>
      </c>
      <c r="E93" s="154">
        <f>'[2]2016'!F93</f>
        <v>5800</v>
      </c>
      <c r="F93" s="154">
        <f>'[2]2016'!G93</f>
        <v>5600</v>
      </c>
      <c r="G93" s="154">
        <f>'[2]2016'!H93</f>
        <v>5900</v>
      </c>
      <c r="H93" s="154">
        <f>'[2]2016'!I93</f>
        <v>5800</v>
      </c>
      <c r="I93" s="154">
        <f>'[2]2016'!J93</f>
        <v>6000</v>
      </c>
      <c r="J93" s="154">
        <v>6500</v>
      </c>
      <c r="K93" s="154">
        <v>6500</v>
      </c>
    </row>
    <row r="94" spans="1:11" ht="15">
      <c r="A94" s="114" t="s">
        <v>136</v>
      </c>
      <c r="B94" s="154" t="s">
        <v>106</v>
      </c>
      <c r="C94" s="156"/>
      <c r="D94" s="154">
        <v>10</v>
      </c>
      <c r="E94" s="154">
        <v>10</v>
      </c>
      <c r="F94" s="154">
        <v>10</v>
      </c>
      <c r="G94" s="154">
        <v>10</v>
      </c>
      <c r="H94" s="154">
        <v>10</v>
      </c>
      <c r="I94" s="154">
        <v>10</v>
      </c>
      <c r="J94" s="154">
        <v>10</v>
      </c>
      <c r="K94" s="154">
        <v>10</v>
      </c>
    </row>
    <row r="95" spans="1:11" ht="15">
      <c r="A95" s="114" t="s">
        <v>81</v>
      </c>
      <c r="B95" s="154"/>
      <c r="C95" s="156"/>
      <c r="D95" s="154"/>
      <c r="E95" s="154"/>
      <c r="F95" s="154"/>
      <c r="G95" s="154"/>
      <c r="H95" s="154"/>
      <c r="I95" s="154"/>
      <c r="J95" s="154"/>
      <c r="K95" s="154"/>
    </row>
    <row r="96" spans="1:11" ht="15">
      <c r="A96" s="114" t="s">
        <v>137</v>
      </c>
      <c r="B96" s="154" t="s">
        <v>106</v>
      </c>
      <c r="C96" s="156"/>
      <c r="D96" s="154">
        <v>5</v>
      </c>
      <c r="E96" s="154">
        <f aca="true" t="shared" si="1" ref="E96:K96">$D$96</f>
        <v>5</v>
      </c>
      <c r="F96" s="154">
        <f t="shared" si="1"/>
        <v>5</v>
      </c>
      <c r="G96" s="154">
        <f t="shared" si="1"/>
        <v>5</v>
      </c>
      <c r="H96" s="154">
        <f t="shared" si="1"/>
        <v>5</v>
      </c>
      <c r="I96" s="154">
        <f t="shared" si="1"/>
        <v>5</v>
      </c>
      <c r="J96" s="154">
        <f t="shared" si="1"/>
        <v>5</v>
      </c>
      <c r="K96" s="154">
        <f t="shared" si="1"/>
        <v>5</v>
      </c>
    </row>
    <row r="97" spans="1:11" ht="15">
      <c r="A97" s="114" t="s">
        <v>138</v>
      </c>
      <c r="B97" s="154" t="s">
        <v>106</v>
      </c>
      <c r="C97" s="156"/>
      <c r="D97" s="154">
        <f>'[2]2016'!E97</f>
        <v>5</v>
      </c>
      <c r="E97" s="154">
        <f>'[2]2016'!F97</f>
        <v>5</v>
      </c>
      <c r="F97" s="154">
        <f>'[2]2016'!G97</f>
        <v>5</v>
      </c>
      <c r="G97" s="154">
        <f>'[2]2016'!H97</f>
        <v>5</v>
      </c>
      <c r="H97" s="154">
        <f>'[2]2016'!I97</f>
        <v>5</v>
      </c>
      <c r="I97" s="154">
        <f>'[2]2016'!J97</f>
        <v>5</v>
      </c>
      <c r="J97" s="154">
        <v>5</v>
      </c>
      <c r="K97" s="154">
        <v>5</v>
      </c>
    </row>
    <row r="98" spans="1:11" ht="45">
      <c r="A98" s="120" t="s">
        <v>139</v>
      </c>
      <c r="B98" s="154" t="s">
        <v>106</v>
      </c>
      <c r="C98" s="156"/>
      <c r="D98" s="154">
        <f>'[2]2016'!E98</f>
        <v>1</v>
      </c>
      <c r="E98" s="154">
        <f>'[2]2016'!F98</f>
        <v>1</v>
      </c>
      <c r="F98" s="154">
        <f>'[2]2016'!G98</f>
        <v>1</v>
      </c>
      <c r="G98" s="154">
        <f>'[2]2016'!H98</f>
        <v>1</v>
      </c>
      <c r="H98" s="154">
        <f>'[2]2016'!I98</f>
        <v>1</v>
      </c>
      <c r="I98" s="154">
        <f>'[2]2016'!J98</f>
        <v>1</v>
      </c>
      <c r="J98" s="154">
        <v>1</v>
      </c>
      <c r="K98" s="154">
        <v>1</v>
      </c>
    </row>
    <row r="99" spans="1:11" ht="45">
      <c r="A99" s="120" t="s">
        <v>140</v>
      </c>
      <c r="B99" s="154" t="s">
        <v>111</v>
      </c>
      <c r="C99" s="156"/>
      <c r="D99" s="154">
        <v>488</v>
      </c>
      <c r="E99" s="154">
        <v>500</v>
      </c>
      <c r="F99" s="154">
        <v>510</v>
      </c>
      <c r="G99" s="154">
        <v>520</v>
      </c>
      <c r="H99" s="154">
        <v>530</v>
      </c>
      <c r="I99" s="154">
        <v>540</v>
      </c>
      <c r="J99" s="154">
        <v>550</v>
      </c>
      <c r="K99" s="154">
        <v>570</v>
      </c>
    </row>
    <row r="100" spans="1:11" ht="14.25">
      <c r="A100" s="119" t="s">
        <v>141</v>
      </c>
      <c r="B100" s="154"/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1:11" ht="15">
      <c r="A101" s="114" t="s">
        <v>142</v>
      </c>
      <c r="B101" s="130" t="s">
        <v>144</v>
      </c>
      <c r="C101" s="156"/>
      <c r="D101" s="154">
        <v>859</v>
      </c>
      <c r="E101" s="154">
        <v>869</v>
      </c>
      <c r="F101" s="154">
        <v>875</v>
      </c>
      <c r="G101" s="154">
        <v>885</v>
      </c>
      <c r="H101" s="154">
        <v>880</v>
      </c>
      <c r="I101" s="154">
        <v>890</v>
      </c>
      <c r="J101" s="154">
        <v>880</v>
      </c>
      <c r="K101" s="154">
        <v>900</v>
      </c>
    </row>
    <row r="102" spans="1:11" ht="15" customHeight="1">
      <c r="A102" s="114" t="s">
        <v>143</v>
      </c>
      <c r="B102" s="130" t="s">
        <v>144</v>
      </c>
      <c r="C102" s="156"/>
      <c r="D102" s="154">
        <v>5378</v>
      </c>
      <c r="E102" s="154">
        <v>5450</v>
      </c>
      <c r="F102" s="154">
        <v>5400</v>
      </c>
      <c r="G102" s="154">
        <v>5460</v>
      </c>
      <c r="H102" s="154">
        <v>5410</v>
      </c>
      <c r="I102" s="154">
        <v>5500</v>
      </c>
      <c r="J102" s="154">
        <v>5480</v>
      </c>
      <c r="K102" s="154">
        <v>5600</v>
      </c>
    </row>
    <row r="103" spans="1:11" ht="15">
      <c r="A103" s="114" t="s">
        <v>150</v>
      </c>
      <c r="B103" s="154"/>
      <c r="C103" s="156"/>
      <c r="D103" s="154"/>
      <c r="E103" s="154"/>
      <c r="F103" s="154"/>
      <c r="G103" s="154"/>
      <c r="H103" s="154"/>
      <c r="I103" s="154"/>
      <c r="J103" s="154"/>
      <c r="K103" s="154"/>
    </row>
    <row r="104" spans="1:11" ht="15">
      <c r="A104" s="114" t="s">
        <v>151</v>
      </c>
      <c r="B104" s="130" t="s">
        <v>144</v>
      </c>
      <c r="C104" s="156"/>
      <c r="D104" s="154">
        <v>5017</v>
      </c>
      <c r="E104" s="154">
        <v>5050</v>
      </c>
      <c r="F104" s="154">
        <v>5045</v>
      </c>
      <c r="G104" s="154">
        <v>6000</v>
      </c>
      <c r="H104" s="154">
        <v>5060</v>
      </c>
      <c r="I104" s="154">
        <v>6010</v>
      </c>
      <c r="J104" s="154">
        <v>5080</v>
      </c>
      <c r="K104" s="154">
        <v>6100</v>
      </c>
    </row>
    <row r="105" spans="1:11" ht="15">
      <c r="A105" s="114" t="s">
        <v>152</v>
      </c>
      <c r="B105" s="130" t="s">
        <v>144</v>
      </c>
      <c r="C105" s="156"/>
      <c r="D105" s="154">
        <v>361</v>
      </c>
      <c r="E105" s="154">
        <v>400</v>
      </c>
      <c r="F105" s="154">
        <v>395</v>
      </c>
      <c r="G105" s="154">
        <v>420</v>
      </c>
      <c r="H105" s="154">
        <v>410</v>
      </c>
      <c r="I105" s="154">
        <v>430</v>
      </c>
      <c r="J105" s="154">
        <v>410</v>
      </c>
      <c r="K105" s="154">
        <v>420</v>
      </c>
    </row>
    <row r="106" spans="1:11" ht="14.25">
      <c r="A106" s="119" t="s">
        <v>163</v>
      </c>
      <c r="B106" s="154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ht="15">
      <c r="A107" s="114" t="s">
        <v>153</v>
      </c>
      <c r="B107" s="154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1" ht="15">
      <c r="A108" s="114" t="s">
        <v>159</v>
      </c>
      <c r="B108" s="154" t="s">
        <v>106</v>
      </c>
      <c r="C108" s="156"/>
      <c r="D108" s="156">
        <v>156</v>
      </c>
      <c r="E108" s="156">
        <v>152</v>
      </c>
      <c r="F108" s="156">
        <v>147</v>
      </c>
      <c r="G108" s="156">
        <v>147</v>
      </c>
      <c r="H108" s="156">
        <v>138</v>
      </c>
      <c r="I108" s="156">
        <v>138</v>
      </c>
      <c r="J108" s="156">
        <v>135</v>
      </c>
      <c r="K108" s="156">
        <v>135</v>
      </c>
    </row>
    <row r="109" spans="1:11" ht="15">
      <c r="A109" s="114" t="s">
        <v>92</v>
      </c>
      <c r="B109" s="154"/>
      <c r="C109" s="156"/>
      <c r="D109" s="156"/>
      <c r="E109" s="156"/>
      <c r="F109" s="156"/>
      <c r="G109" s="156"/>
      <c r="H109" s="156"/>
      <c r="I109" s="156"/>
      <c r="J109" s="156"/>
      <c r="K109" s="156"/>
    </row>
    <row r="110" spans="1:11" ht="15">
      <c r="A110" s="120" t="s">
        <v>154</v>
      </c>
      <c r="B110" s="154" t="s">
        <v>106</v>
      </c>
      <c r="C110" s="156"/>
      <c r="D110" s="156">
        <v>155</v>
      </c>
      <c r="E110" s="156">
        <v>151</v>
      </c>
      <c r="F110" s="156">
        <v>146</v>
      </c>
      <c r="G110" s="156">
        <v>146</v>
      </c>
      <c r="H110" s="156">
        <v>137</v>
      </c>
      <c r="I110" s="156">
        <v>137</v>
      </c>
      <c r="J110" s="156">
        <v>134</v>
      </c>
      <c r="K110" s="156">
        <v>134</v>
      </c>
    </row>
    <row r="111" spans="1:11" ht="15">
      <c r="A111" s="120" t="s">
        <v>155</v>
      </c>
      <c r="B111" s="154" t="s">
        <v>106</v>
      </c>
      <c r="C111" s="156"/>
      <c r="D111" s="156">
        <v>1</v>
      </c>
      <c r="E111" s="156">
        <v>1</v>
      </c>
      <c r="F111" s="156">
        <v>1</v>
      </c>
      <c r="G111" s="156">
        <v>1</v>
      </c>
      <c r="H111" s="156">
        <v>1</v>
      </c>
      <c r="I111" s="156">
        <v>1</v>
      </c>
      <c r="J111" s="156">
        <v>1</v>
      </c>
      <c r="K111" s="156">
        <v>1</v>
      </c>
    </row>
    <row r="112" spans="1:11" ht="15">
      <c r="A112" s="120" t="s">
        <v>156</v>
      </c>
      <c r="B112" s="154" t="s">
        <v>106</v>
      </c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1:11" ht="15">
      <c r="A113" s="120" t="s">
        <v>157</v>
      </c>
      <c r="B113" s="154" t="s">
        <v>187</v>
      </c>
      <c r="C113" s="156"/>
      <c r="D113" s="154">
        <v>278017</v>
      </c>
      <c r="E113" s="154">
        <v>274179</v>
      </c>
      <c r="F113" s="154">
        <v>159901.45</v>
      </c>
      <c r="G113" s="154">
        <v>159901.45</v>
      </c>
      <c r="H113" s="154">
        <v>220226.5</v>
      </c>
      <c r="I113" s="154">
        <v>220226.5</v>
      </c>
      <c r="J113" s="154">
        <v>2777110.9</v>
      </c>
      <c r="K113" s="154">
        <v>2777110.9</v>
      </c>
    </row>
    <row r="114" spans="1:11" ht="30">
      <c r="A114" s="120" t="s">
        <v>158</v>
      </c>
      <c r="B114" s="154" t="s">
        <v>187</v>
      </c>
      <c r="C114" s="156"/>
      <c r="D114" s="154">
        <v>28489.7</v>
      </c>
      <c r="E114" s="154">
        <v>21942</v>
      </c>
      <c r="F114" s="154">
        <v>17085.4</v>
      </c>
      <c r="G114" s="154">
        <v>17085.4</v>
      </c>
      <c r="H114" s="154">
        <v>15956.7</v>
      </c>
      <c r="I114" s="154">
        <v>15956.7</v>
      </c>
      <c r="J114" s="154">
        <v>12596.7</v>
      </c>
      <c r="K114" s="154">
        <v>12596.7</v>
      </c>
    </row>
    <row r="115" spans="1:11" ht="30">
      <c r="A115" s="120" t="s">
        <v>160</v>
      </c>
      <c r="B115" s="154" t="s">
        <v>111</v>
      </c>
      <c r="C115" s="156"/>
      <c r="D115" s="154">
        <v>6453</v>
      </c>
      <c r="E115" s="154">
        <v>5022</v>
      </c>
      <c r="F115" s="154">
        <v>5022</v>
      </c>
      <c r="G115" s="154">
        <v>5022</v>
      </c>
      <c r="H115" s="154">
        <v>5022</v>
      </c>
      <c r="I115" s="154">
        <v>5022</v>
      </c>
      <c r="J115" s="154">
        <v>5022</v>
      </c>
      <c r="K115" s="154">
        <v>5022</v>
      </c>
    </row>
    <row r="116" spans="1:11" ht="30">
      <c r="A116" s="120" t="s">
        <v>161</v>
      </c>
      <c r="B116" s="154" t="s">
        <v>111</v>
      </c>
      <c r="C116" s="156"/>
      <c r="D116" s="154">
        <v>1883</v>
      </c>
      <c r="E116" s="154">
        <v>1431</v>
      </c>
      <c r="F116" s="154">
        <v>1134</v>
      </c>
      <c r="G116" s="154">
        <v>1134</v>
      </c>
      <c r="H116" s="154">
        <v>1021</v>
      </c>
      <c r="I116" s="154">
        <v>1021</v>
      </c>
      <c r="J116" s="154">
        <v>757</v>
      </c>
      <c r="K116" s="154">
        <v>757</v>
      </c>
    </row>
    <row r="117" spans="1:11" ht="30">
      <c r="A117" s="120" t="s">
        <v>162</v>
      </c>
      <c r="B117" s="154" t="s">
        <v>187</v>
      </c>
      <c r="C117" s="156"/>
      <c r="D117" s="154">
        <v>6547.7</v>
      </c>
      <c r="E117" s="154" t="s">
        <v>266</v>
      </c>
      <c r="F117" s="154">
        <v>3363</v>
      </c>
      <c r="G117" s="154">
        <v>3363</v>
      </c>
      <c r="H117" s="154">
        <v>2297.6</v>
      </c>
      <c r="I117" s="154">
        <v>2297.6</v>
      </c>
      <c r="J117" s="154">
        <v>3141.4</v>
      </c>
      <c r="K117" s="154">
        <v>3141.4</v>
      </c>
    </row>
    <row r="118" spans="1:11" ht="45">
      <c r="A118" s="120" t="s">
        <v>170</v>
      </c>
      <c r="B118" s="154" t="s">
        <v>111</v>
      </c>
      <c r="C118" s="156"/>
      <c r="D118" s="154">
        <v>452</v>
      </c>
      <c r="E118" s="154">
        <v>107</v>
      </c>
      <c r="F118" s="154">
        <v>297</v>
      </c>
      <c r="G118" s="154">
        <v>297</v>
      </c>
      <c r="H118" s="154">
        <v>113</v>
      </c>
      <c r="I118" s="154">
        <v>113</v>
      </c>
      <c r="J118" s="154">
        <v>264</v>
      </c>
      <c r="K118" s="154">
        <v>264</v>
      </c>
    </row>
    <row r="119" spans="1:11" ht="30">
      <c r="A119" s="120" t="s">
        <v>164</v>
      </c>
      <c r="B119" s="154" t="s">
        <v>111</v>
      </c>
      <c r="C119" s="156"/>
      <c r="D119" s="154">
        <v>452</v>
      </c>
      <c r="E119" s="154">
        <v>107</v>
      </c>
      <c r="F119" s="154">
        <v>297</v>
      </c>
      <c r="G119" s="154">
        <v>297</v>
      </c>
      <c r="H119" s="154">
        <v>113</v>
      </c>
      <c r="I119" s="154">
        <v>113</v>
      </c>
      <c r="J119" s="154">
        <v>264</v>
      </c>
      <c r="K119" s="154">
        <v>264</v>
      </c>
    </row>
    <row r="120" spans="1:11" ht="14.25">
      <c r="A120" s="124" t="s">
        <v>165</v>
      </c>
      <c r="B120" s="154"/>
      <c r="C120" s="156"/>
      <c r="D120" s="154"/>
      <c r="E120" s="154"/>
      <c r="F120" s="154"/>
      <c r="G120" s="154"/>
      <c r="H120" s="154"/>
      <c r="I120" s="154"/>
      <c r="J120" s="154"/>
      <c r="K120" s="154"/>
    </row>
    <row r="121" spans="1:11" s="135" customFormat="1" ht="30" hidden="1">
      <c r="A121" s="120" t="s">
        <v>166</v>
      </c>
      <c r="B121" s="154" t="s">
        <v>188</v>
      </c>
      <c r="C121" s="156"/>
      <c r="D121" s="154"/>
      <c r="E121" s="154"/>
      <c r="F121" s="154"/>
      <c r="G121" s="154"/>
      <c r="H121" s="154"/>
      <c r="I121" s="154"/>
      <c r="J121" s="154"/>
      <c r="K121" s="154"/>
    </row>
    <row r="122" spans="1:11" ht="30" hidden="1">
      <c r="A122" s="120" t="s">
        <v>167</v>
      </c>
      <c r="B122" s="154" t="s">
        <v>188</v>
      </c>
      <c r="C122" s="156"/>
      <c r="D122" s="154"/>
      <c r="E122" s="154"/>
      <c r="F122" s="154"/>
      <c r="G122" s="154"/>
      <c r="H122" s="154"/>
      <c r="I122" s="154"/>
      <c r="J122" s="154"/>
      <c r="K122" s="154"/>
    </row>
    <row r="123" spans="1:11" ht="45" hidden="1">
      <c r="A123" s="120" t="s">
        <v>172</v>
      </c>
      <c r="B123" s="154" t="s">
        <v>188</v>
      </c>
      <c r="C123" s="156"/>
      <c r="D123" s="153"/>
      <c r="E123" s="153"/>
      <c r="F123" s="153"/>
      <c r="G123" s="153"/>
      <c r="H123" s="153"/>
      <c r="I123" s="153"/>
      <c r="J123" s="153"/>
      <c r="K123" s="153"/>
    </row>
    <row r="124" spans="1:11" ht="30" hidden="1">
      <c r="A124" s="120" t="s">
        <v>173</v>
      </c>
      <c r="B124" s="154" t="s">
        <v>188</v>
      </c>
      <c r="C124" s="156"/>
      <c r="D124" s="154"/>
      <c r="E124" s="154"/>
      <c r="F124" s="154"/>
      <c r="G124" s="154"/>
      <c r="H124" s="154"/>
      <c r="I124" s="154"/>
      <c r="J124" s="154"/>
      <c r="K124" s="154"/>
    </row>
    <row r="125" spans="1:11" ht="60" hidden="1">
      <c r="A125" s="120" t="s">
        <v>174</v>
      </c>
      <c r="B125" s="154" t="s">
        <v>188</v>
      </c>
      <c r="C125" s="156"/>
      <c r="D125" s="154"/>
      <c r="E125" s="154"/>
      <c r="F125" s="154"/>
      <c r="G125" s="154"/>
      <c r="H125" s="154"/>
      <c r="I125" s="154"/>
      <c r="J125" s="154"/>
      <c r="K125" s="154"/>
    </row>
    <row r="126" spans="1:11" ht="30" hidden="1">
      <c r="A126" s="120" t="s">
        <v>175</v>
      </c>
      <c r="B126" s="154" t="s">
        <v>188</v>
      </c>
      <c r="C126" s="156"/>
      <c r="D126" s="154"/>
      <c r="E126" s="156"/>
      <c r="F126" s="156"/>
      <c r="G126" s="156"/>
      <c r="H126" s="156"/>
      <c r="I126" s="156"/>
      <c r="J126" s="156"/>
      <c r="K126" s="156"/>
    </row>
    <row r="127" spans="1:11" ht="30" hidden="1">
      <c r="A127" s="120" t="s">
        <v>176</v>
      </c>
      <c r="B127" s="154" t="s">
        <v>188</v>
      </c>
      <c r="C127" s="156"/>
      <c r="D127" s="154"/>
      <c r="E127" s="156"/>
      <c r="F127" s="156"/>
      <c r="G127" s="156"/>
      <c r="H127" s="156"/>
      <c r="I127" s="156"/>
      <c r="J127" s="156"/>
      <c r="K127" s="156"/>
    </row>
    <row r="128" spans="1:11" ht="30">
      <c r="A128" s="120" t="s">
        <v>177</v>
      </c>
      <c r="B128" s="154" t="s">
        <v>188</v>
      </c>
      <c r="C128" s="156"/>
      <c r="D128" s="168">
        <v>12.9</v>
      </c>
      <c r="E128" s="168">
        <v>12.9</v>
      </c>
      <c r="F128" s="168">
        <v>13.7</v>
      </c>
      <c r="G128" s="168">
        <v>13.7</v>
      </c>
      <c r="H128" s="168">
        <v>14</v>
      </c>
      <c r="I128" s="168">
        <v>14.5</v>
      </c>
      <c r="J128" s="168">
        <v>15</v>
      </c>
      <c r="K128" s="168">
        <v>15.5</v>
      </c>
    </row>
    <row r="129" spans="1:11" ht="15" hidden="1">
      <c r="A129" s="120" t="s">
        <v>178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15" hidden="1">
      <c r="A130" s="120" t="s">
        <v>179</v>
      </c>
      <c r="B130" s="154" t="s">
        <v>188</v>
      </c>
      <c r="C130" s="137"/>
      <c r="D130" s="111"/>
      <c r="E130" s="111"/>
      <c r="F130" s="111"/>
      <c r="G130" s="111"/>
      <c r="H130" s="111"/>
      <c r="I130" s="111"/>
      <c r="J130" s="111"/>
      <c r="K130" s="111"/>
    </row>
    <row r="131" spans="1:11" ht="30" hidden="1">
      <c r="A131" s="120" t="s">
        <v>180</v>
      </c>
      <c r="B131" s="154" t="s">
        <v>188</v>
      </c>
      <c r="C131" s="137"/>
      <c r="D131" s="111"/>
      <c r="E131" s="111"/>
      <c r="F131" s="111"/>
      <c r="G131" s="111"/>
      <c r="H131" s="111"/>
      <c r="I131" s="111"/>
      <c r="J131" s="111"/>
      <c r="K131" s="111"/>
    </row>
    <row r="132" spans="1:11" ht="14.25">
      <c r="A132" s="124" t="s">
        <v>171</v>
      </c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</row>
    <row r="133" spans="1:11" ht="30">
      <c r="A133" s="120" t="s">
        <v>168</v>
      </c>
      <c r="B133" s="154" t="s">
        <v>189</v>
      </c>
      <c r="C133" s="156"/>
      <c r="D133" s="156">
        <v>36.2</v>
      </c>
      <c r="E133" s="156">
        <v>36.2</v>
      </c>
      <c r="F133" s="156">
        <v>37</v>
      </c>
      <c r="G133" s="156">
        <v>37</v>
      </c>
      <c r="H133" s="156">
        <v>37.5</v>
      </c>
      <c r="I133" s="156">
        <v>37.5</v>
      </c>
      <c r="J133" s="156">
        <v>38</v>
      </c>
      <c r="K133" s="156">
        <v>38</v>
      </c>
    </row>
    <row r="134" spans="1:11" ht="30">
      <c r="A134" s="120" t="s">
        <v>169</v>
      </c>
      <c r="B134" s="154" t="s">
        <v>189</v>
      </c>
      <c r="C134" s="137"/>
      <c r="D134" s="168">
        <v>12.9</v>
      </c>
      <c r="E134" s="168">
        <v>12.9</v>
      </c>
      <c r="F134" s="168">
        <v>13.7</v>
      </c>
      <c r="G134" s="168">
        <v>13.7</v>
      </c>
      <c r="H134" s="168">
        <v>14</v>
      </c>
      <c r="I134" s="168">
        <v>14.5</v>
      </c>
      <c r="J134" s="168">
        <v>15</v>
      </c>
      <c r="K134" s="168">
        <v>15.5</v>
      </c>
    </row>
    <row r="135" spans="1:11" ht="18" customHeight="1">
      <c r="A135" s="120" t="s">
        <v>181</v>
      </c>
      <c r="B135" s="154" t="s">
        <v>106</v>
      </c>
      <c r="C135" s="156"/>
      <c r="D135" s="156">
        <v>6</v>
      </c>
      <c r="E135" s="156">
        <v>6</v>
      </c>
      <c r="F135" s="156">
        <v>8</v>
      </c>
      <c r="G135" s="156">
        <v>10</v>
      </c>
      <c r="H135" s="156">
        <v>10</v>
      </c>
      <c r="I135" s="156">
        <v>12</v>
      </c>
      <c r="J135" s="156">
        <v>12</v>
      </c>
      <c r="K135" s="156">
        <v>12</v>
      </c>
    </row>
    <row r="136" spans="1:11" ht="19.5" customHeight="1">
      <c r="A136" s="138" t="s">
        <v>182</v>
      </c>
      <c r="B136" s="154" t="s">
        <v>106</v>
      </c>
      <c r="C136" s="156"/>
      <c r="D136" s="156">
        <v>403</v>
      </c>
      <c r="E136" s="156">
        <v>403</v>
      </c>
      <c r="F136" s="156">
        <v>439</v>
      </c>
      <c r="G136" s="156">
        <v>439</v>
      </c>
      <c r="H136" s="156">
        <v>439</v>
      </c>
      <c r="I136" s="156">
        <v>439</v>
      </c>
      <c r="J136" s="156">
        <v>445</v>
      </c>
      <c r="K136" s="156">
        <v>445</v>
      </c>
    </row>
    <row r="137" spans="1:11" s="142" customFormat="1" ht="28.5" customHeight="1">
      <c r="A137" s="139" t="s">
        <v>183</v>
      </c>
      <c r="B137" s="154" t="s">
        <v>188</v>
      </c>
      <c r="C137" s="156"/>
      <c r="D137" s="141">
        <v>2362</v>
      </c>
      <c r="E137" s="141">
        <v>2362</v>
      </c>
      <c r="F137" s="141">
        <v>2562</v>
      </c>
      <c r="G137" s="141">
        <v>2562</v>
      </c>
      <c r="H137" s="141">
        <v>3062</v>
      </c>
      <c r="I137" s="141">
        <v>3062</v>
      </c>
      <c r="J137" s="141">
        <v>3062</v>
      </c>
      <c r="K137" s="141">
        <v>3062</v>
      </c>
    </row>
    <row r="138" spans="1:11" ht="15" customHeight="1" hidden="1">
      <c r="A138" s="114" t="s">
        <v>184</v>
      </c>
      <c r="B138" s="154"/>
      <c r="C138" s="156"/>
      <c r="D138" s="156"/>
      <c r="E138" s="156"/>
      <c r="F138" s="156"/>
      <c r="G138" s="156"/>
      <c r="H138" s="156"/>
      <c r="I138" s="156"/>
      <c r="J138" s="156"/>
      <c r="K138" s="156"/>
    </row>
    <row r="139" spans="1:11" ht="27.75" customHeight="1" hidden="1">
      <c r="A139" s="120" t="s">
        <v>185</v>
      </c>
      <c r="B139" s="154"/>
      <c r="C139" s="156"/>
      <c r="D139" s="156"/>
      <c r="E139" s="156"/>
      <c r="F139" s="156"/>
      <c r="G139" s="156"/>
      <c r="H139" s="156"/>
      <c r="I139" s="156"/>
      <c r="J139" s="156"/>
      <c r="K139" s="156"/>
    </row>
    <row r="140" ht="15.75" customHeight="1"/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ySplit="7" topLeftCell="A21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5" width="12.75390625" style="145" bestFit="1" customWidth="1"/>
    <col min="6" max="6" width="14.375" style="145" customWidth="1"/>
    <col min="7" max="7" width="15.00390625" style="145" customWidth="1"/>
    <col min="8" max="10" width="12.75390625" style="145" bestFit="1" customWidth="1"/>
    <col min="11" max="11" width="13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0" t="s">
        <v>191</v>
      </c>
      <c r="B2" s="211"/>
      <c r="C2" s="211"/>
      <c r="D2" s="211"/>
      <c r="E2" s="211"/>
      <c r="F2" s="211"/>
      <c r="G2" s="211"/>
      <c r="H2" s="211"/>
      <c r="I2" s="211"/>
      <c r="J2" s="209"/>
      <c r="K2" s="209"/>
    </row>
    <row r="3" spans="1:11" ht="17.25" customHeight="1">
      <c r="A3" s="205" t="s">
        <v>192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4" customHeight="1">
      <c r="A4" s="207" t="s">
        <v>267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2" t="s">
        <v>9</v>
      </c>
      <c r="B6" s="107" t="s">
        <v>1</v>
      </c>
      <c r="C6" s="171" t="s">
        <v>50</v>
      </c>
      <c r="D6" s="171" t="s">
        <v>261</v>
      </c>
      <c r="E6" s="171" t="s">
        <v>268</v>
      </c>
      <c r="F6" s="215" t="s">
        <v>234</v>
      </c>
      <c r="G6" s="215"/>
      <c r="H6" s="215" t="s">
        <v>262</v>
      </c>
      <c r="I6" s="215"/>
      <c r="J6" s="215" t="s">
        <v>280</v>
      </c>
      <c r="K6" s="215"/>
    </row>
    <row r="7" spans="1:11" ht="12.75">
      <c r="A7" s="213"/>
      <c r="B7" s="107" t="s">
        <v>2</v>
      </c>
      <c r="C7" s="107" t="s">
        <v>3</v>
      </c>
      <c r="D7" s="171" t="s">
        <v>3</v>
      </c>
      <c r="E7" s="171" t="s">
        <v>4</v>
      </c>
      <c r="F7" s="170" t="s">
        <v>5</v>
      </c>
      <c r="G7" s="171" t="s">
        <v>6</v>
      </c>
      <c r="H7" s="170" t="s">
        <v>5</v>
      </c>
      <c r="I7" s="171" t="s">
        <v>6</v>
      </c>
      <c r="J7" s="170" t="s">
        <v>5</v>
      </c>
      <c r="K7" s="171" t="s">
        <v>6</v>
      </c>
    </row>
    <row r="8" spans="1:11" ht="28.5">
      <c r="A8" s="108" t="s">
        <v>62</v>
      </c>
      <c r="B8" s="107"/>
      <c r="C8" s="107"/>
      <c r="D8" s="171"/>
      <c r="E8" s="171"/>
      <c r="F8" s="170"/>
      <c r="G8" s="171"/>
      <c r="H8" s="170"/>
      <c r="I8" s="171"/>
      <c r="J8" s="170"/>
      <c r="K8" s="171"/>
    </row>
    <row r="9" spans="1:11" ht="25.5" customHeight="1">
      <c r="A9" s="169" t="s">
        <v>63</v>
      </c>
      <c r="B9" s="110"/>
      <c r="C9" s="111">
        <v>17151625</v>
      </c>
      <c r="D9" s="153"/>
      <c r="E9" s="153"/>
      <c r="F9" s="153"/>
      <c r="G9" s="153"/>
      <c r="H9" s="153"/>
      <c r="I9" s="153"/>
      <c r="J9" s="153"/>
      <c r="K9" s="153"/>
    </row>
    <row r="10" spans="1:11" ht="15">
      <c r="A10" s="112" t="s">
        <v>64</v>
      </c>
      <c r="B10" s="154" t="s">
        <v>111</v>
      </c>
      <c r="C10" s="156"/>
      <c r="D10" s="153">
        <v>13490</v>
      </c>
      <c r="E10" s="153">
        <v>14000</v>
      </c>
      <c r="F10" s="153">
        <v>14300</v>
      </c>
      <c r="G10" s="153">
        <v>14500</v>
      </c>
      <c r="H10" s="153">
        <f>'2018'!I10</f>
        <v>14500</v>
      </c>
      <c r="I10" s="153">
        <v>14700</v>
      </c>
      <c r="J10" s="153">
        <v>14800</v>
      </c>
      <c r="K10" s="153">
        <v>15000</v>
      </c>
    </row>
    <row r="11" spans="1:11" ht="18" customHeight="1">
      <c r="A11" s="112" t="s">
        <v>65</v>
      </c>
      <c r="B11" s="154" t="s">
        <v>111</v>
      </c>
      <c r="C11" s="111">
        <v>1300</v>
      </c>
      <c r="D11" s="153">
        <v>13901</v>
      </c>
      <c r="E11" s="153">
        <v>14300</v>
      </c>
      <c r="F11" s="153">
        <v>14500</v>
      </c>
      <c r="G11" s="153">
        <v>14700</v>
      </c>
      <c r="H11" s="153">
        <v>14800</v>
      </c>
      <c r="I11" s="153">
        <v>15000</v>
      </c>
      <c r="J11" s="153">
        <v>15100</v>
      </c>
      <c r="K11" s="153">
        <v>15500</v>
      </c>
    </row>
    <row r="12" spans="1:11" ht="15">
      <c r="A12" s="112" t="s">
        <v>66</v>
      </c>
      <c r="B12" s="154" t="s">
        <v>111</v>
      </c>
      <c r="C12" s="156"/>
      <c r="D12" s="153">
        <v>13695</v>
      </c>
      <c r="E12" s="153">
        <v>14150</v>
      </c>
      <c r="F12" s="153">
        <v>14400</v>
      </c>
      <c r="G12" s="153">
        <v>14600</v>
      </c>
      <c r="H12" s="153">
        <v>14650</v>
      </c>
      <c r="I12" s="153">
        <v>14850</v>
      </c>
      <c r="J12" s="153">
        <v>14950</v>
      </c>
      <c r="K12" s="153">
        <v>15150</v>
      </c>
    </row>
    <row r="13" spans="1:11" ht="15">
      <c r="A13" s="112" t="s">
        <v>67</v>
      </c>
      <c r="B13" s="154" t="s">
        <v>36</v>
      </c>
      <c r="C13" s="156"/>
      <c r="D13" s="154">
        <v>-0.01</v>
      </c>
      <c r="E13" s="154">
        <v>2.87</v>
      </c>
      <c r="F13" s="154">
        <v>1.39</v>
      </c>
      <c r="G13" s="154">
        <v>2.79</v>
      </c>
      <c r="H13" s="154">
        <v>2.06</v>
      </c>
      <c r="I13" s="154">
        <v>2.04</v>
      </c>
      <c r="J13" s="154">
        <v>2.02</v>
      </c>
      <c r="K13" s="154">
        <v>3.33</v>
      </c>
    </row>
    <row r="14" spans="1:11" ht="15">
      <c r="A14" s="112" t="s">
        <v>68</v>
      </c>
      <c r="B14" s="110" t="s">
        <v>111</v>
      </c>
      <c r="C14" s="156"/>
      <c r="D14" s="154">
        <v>150</v>
      </c>
      <c r="E14" s="154">
        <v>170</v>
      </c>
      <c r="F14" s="154">
        <v>185</v>
      </c>
      <c r="G14" s="154">
        <v>180</v>
      </c>
      <c r="H14" s="154">
        <v>190</v>
      </c>
      <c r="I14" s="154">
        <v>200</v>
      </c>
      <c r="J14" s="154">
        <v>210</v>
      </c>
      <c r="K14" s="154">
        <v>215</v>
      </c>
    </row>
    <row r="15" spans="1:11" ht="15">
      <c r="A15" s="114" t="s">
        <v>69</v>
      </c>
      <c r="B15" s="154" t="s">
        <v>111</v>
      </c>
      <c r="C15" s="156"/>
      <c r="D15" s="154">
        <v>168</v>
      </c>
      <c r="E15" s="154">
        <v>190</v>
      </c>
      <c r="F15" s="154">
        <v>205</v>
      </c>
      <c r="G15" s="154">
        <v>200</v>
      </c>
      <c r="H15" s="154">
        <v>210</v>
      </c>
      <c r="I15" s="154">
        <v>220</v>
      </c>
      <c r="J15" s="154">
        <v>225</v>
      </c>
      <c r="K15" s="154">
        <v>230</v>
      </c>
    </row>
    <row r="16" spans="1:11" ht="15">
      <c r="A16" s="114" t="s">
        <v>70</v>
      </c>
      <c r="B16" s="154" t="s">
        <v>111</v>
      </c>
      <c r="C16" s="111">
        <v>12038</v>
      </c>
      <c r="D16" s="153">
        <v>30</v>
      </c>
      <c r="E16" s="153">
        <v>20</v>
      </c>
      <c r="F16" s="153">
        <v>20</v>
      </c>
      <c r="G16" s="153">
        <v>20</v>
      </c>
      <c r="H16" s="153">
        <v>20</v>
      </c>
      <c r="I16" s="153">
        <v>20</v>
      </c>
      <c r="J16" s="153">
        <v>15</v>
      </c>
      <c r="K16" s="153">
        <v>15</v>
      </c>
    </row>
    <row r="17" spans="1:11" ht="15">
      <c r="A17" s="114" t="s">
        <v>71</v>
      </c>
      <c r="B17" s="154" t="s">
        <v>111</v>
      </c>
      <c r="C17" s="156"/>
      <c r="D17" s="154">
        <v>730</v>
      </c>
      <c r="E17" s="154">
        <v>740</v>
      </c>
      <c r="F17" s="154">
        <v>750</v>
      </c>
      <c r="G17" s="154">
        <v>770</v>
      </c>
      <c r="H17" s="154">
        <v>760</v>
      </c>
      <c r="I17" s="154">
        <v>780</v>
      </c>
      <c r="J17" s="154">
        <v>770</v>
      </c>
      <c r="K17" s="154">
        <v>800</v>
      </c>
    </row>
    <row r="18" spans="1:11" ht="26.25" customHeight="1">
      <c r="A18" s="169" t="s">
        <v>72</v>
      </c>
      <c r="B18" s="154" t="s">
        <v>111</v>
      </c>
      <c r="C18" s="111">
        <v>3634</v>
      </c>
      <c r="D18" s="153">
        <v>388</v>
      </c>
      <c r="E18" s="153">
        <v>390</v>
      </c>
      <c r="F18" s="153">
        <v>395</v>
      </c>
      <c r="G18" s="153">
        <v>400</v>
      </c>
      <c r="H18" s="153">
        <v>420</v>
      </c>
      <c r="I18" s="153">
        <v>425</v>
      </c>
      <c r="J18" s="153">
        <v>430</v>
      </c>
      <c r="K18" s="153">
        <v>450</v>
      </c>
    </row>
    <row r="19" spans="1:11" ht="15">
      <c r="A19" s="115" t="s">
        <v>73</v>
      </c>
      <c r="B19" s="154" t="s">
        <v>111</v>
      </c>
      <c r="C19" s="156">
        <v>0.029</v>
      </c>
      <c r="D19" s="154">
        <v>342</v>
      </c>
      <c r="E19" s="154">
        <v>350</v>
      </c>
      <c r="F19" s="154">
        <v>355</v>
      </c>
      <c r="G19" s="154">
        <v>370</v>
      </c>
      <c r="H19" s="154">
        <v>340</v>
      </c>
      <c r="I19" s="154">
        <v>355</v>
      </c>
      <c r="J19" s="154">
        <v>340</v>
      </c>
      <c r="K19" s="154">
        <v>350</v>
      </c>
    </row>
    <row r="20" spans="1:11" ht="15">
      <c r="A20" s="114" t="s">
        <v>74</v>
      </c>
      <c r="B20" s="154"/>
      <c r="C20" s="156"/>
      <c r="D20" s="154"/>
      <c r="E20" s="154"/>
      <c r="F20" s="154"/>
      <c r="G20" s="154"/>
      <c r="H20" s="154"/>
      <c r="I20" s="154"/>
      <c r="J20" s="154"/>
      <c r="K20" s="154"/>
    </row>
    <row r="21" spans="1:11" ht="17.25" customHeight="1">
      <c r="A21" s="112" t="s">
        <v>75</v>
      </c>
      <c r="B21" s="110" t="s">
        <v>36</v>
      </c>
      <c r="C21" s="111">
        <v>850364</v>
      </c>
      <c r="D21" s="153">
        <v>-16.6</v>
      </c>
      <c r="E21" s="155">
        <v>13.1</v>
      </c>
      <c r="F21" s="155">
        <v>8.8</v>
      </c>
      <c r="G21" s="155">
        <v>5.8</v>
      </c>
      <c r="H21" s="155">
        <v>2.7</v>
      </c>
      <c r="I21" s="155">
        <v>11.1</v>
      </c>
      <c r="J21" s="155">
        <v>10.5</v>
      </c>
      <c r="K21" s="155">
        <v>7.5</v>
      </c>
    </row>
    <row r="22" spans="1:11" ht="13.5" customHeight="1">
      <c r="A22" s="115" t="s">
        <v>76</v>
      </c>
      <c r="B22" s="110" t="s">
        <v>36</v>
      </c>
      <c r="C22" s="156">
        <v>103.8</v>
      </c>
      <c r="D22" s="155">
        <v>-26.9</v>
      </c>
      <c r="E22" s="155">
        <v>13.1</v>
      </c>
      <c r="F22" s="155">
        <v>7.9</v>
      </c>
      <c r="G22" s="155">
        <v>5.2</v>
      </c>
      <c r="H22" s="155">
        <v>2.4</v>
      </c>
      <c r="I22" s="155">
        <v>10.1</v>
      </c>
      <c r="J22" s="155">
        <v>7.1</v>
      </c>
      <c r="K22" s="155">
        <v>4.5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155">
        <v>-40</v>
      </c>
      <c r="E23" s="155">
        <v>-33.3</v>
      </c>
      <c r="F23" s="155">
        <v>0</v>
      </c>
      <c r="G23" s="155">
        <v>0</v>
      </c>
      <c r="H23" s="155">
        <v>0</v>
      </c>
      <c r="I23" s="155">
        <v>0</v>
      </c>
      <c r="J23" s="155">
        <v>-25</v>
      </c>
      <c r="K23" s="155">
        <v>-25</v>
      </c>
      <c r="L23" s="117"/>
    </row>
    <row r="24" spans="1:11" ht="15">
      <c r="A24" s="115" t="s">
        <v>78</v>
      </c>
      <c r="B24" s="110" t="s">
        <v>36</v>
      </c>
      <c r="C24" s="156">
        <v>105.2</v>
      </c>
      <c r="D24" s="97">
        <v>-16</v>
      </c>
      <c r="E24" s="97">
        <v>1.4</v>
      </c>
      <c r="F24" s="97">
        <v>1.3</v>
      </c>
      <c r="G24" s="97">
        <v>4.1</v>
      </c>
      <c r="H24" s="155">
        <v>1.3</v>
      </c>
      <c r="I24" s="98">
        <v>1.3</v>
      </c>
      <c r="J24" s="97">
        <v>1.3</v>
      </c>
      <c r="K24" s="165">
        <v>2.6</v>
      </c>
    </row>
    <row r="25" spans="1:11" ht="28.5">
      <c r="A25" s="108" t="s">
        <v>79</v>
      </c>
      <c r="B25" s="110"/>
      <c r="C25" s="116">
        <v>254212</v>
      </c>
      <c r="D25" s="153"/>
      <c r="E25" s="153"/>
      <c r="F25" s="153"/>
      <c r="G25" s="153"/>
      <c r="H25" s="153"/>
      <c r="I25" s="153"/>
      <c r="J25" s="153"/>
      <c r="K25" s="153"/>
    </row>
    <row r="26" spans="1:11" ht="60">
      <c r="A26" s="169" t="s">
        <v>13</v>
      </c>
      <c r="B26" s="110" t="s">
        <v>11</v>
      </c>
      <c r="C26" s="156">
        <v>101.7</v>
      </c>
      <c r="D26" s="153">
        <v>19575294</v>
      </c>
      <c r="E26" s="153">
        <f>D26*104.7%</f>
        <v>20495332.818</v>
      </c>
      <c r="F26" s="153">
        <f>E26*103.4%</f>
        <v>21192174.133812</v>
      </c>
      <c r="G26" s="153">
        <f>E26*101%</f>
        <v>20700286.14618</v>
      </c>
      <c r="H26" s="153">
        <f>F26*103.9%</f>
        <v>22018668.92503067</v>
      </c>
      <c r="I26" s="153">
        <f>G26*104.6%</f>
        <v>21652499.308904283</v>
      </c>
      <c r="J26" s="153">
        <f>H26*104%</f>
        <v>22899415.6820319</v>
      </c>
      <c r="K26" s="153">
        <f>I26*104.5%</f>
        <v>22626861.777804974</v>
      </c>
    </row>
    <row r="27" spans="1:13" ht="45">
      <c r="A27" s="112" t="s">
        <v>17</v>
      </c>
      <c r="B27" s="154" t="s">
        <v>16</v>
      </c>
      <c r="C27" s="156"/>
      <c r="D27" s="175">
        <v>1471</v>
      </c>
      <c r="E27" s="175">
        <f>D27*104.7%</f>
        <v>1540.137</v>
      </c>
      <c r="F27" s="176">
        <f>E27*103.4%</f>
        <v>1592.501658</v>
      </c>
      <c r="G27" s="153">
        <f>E27*101%</f>
        <v>1555.53837</v>
      </c>
      <c r="H27" s="176">
        <f>F27*103.9%</f>
        <v>1654.609222662</v>
      </c>
      <c r="I27" s="153">
        <f>G27*104.6%</f>
        <v>1627.09313502</v>
      </c>
      <c r="J27" s="176">
        <f>H27*104%</f>
        <v>1720.7935915684802</v>
      </c>
      <c r="K27" s="153">
        <f>I27*104.5%</f>
        <v>1700.3123260959</v>
      </c>
      <c r="L27" s="118"/>
      <c r="M27" s="118"/>
    </row>
    <row r="28" spans="1:11" ht="14.25">
      <c r="A28" s="119" t="s">
        <v>80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11" ht="15">
      <c r="A29" s="114" t="s">
        <v>96</v>
      </c>
      <c r="B29" s="154" t="s">
        <v>106</v>
      </c>
      <c r="C29" s="156"/>
      <c r="D29" s="154">
        <v>14</v>
      </c>
      <c r="E29" s="154">
        <v>14</v>
      </c>
      <c r="F29" s="154">
        <v>20</v>
      </c>
      <c r="G29" s="154">
        <v>23</v>
      </c>
      <c r="H29" s="154">
        <v>22</v>
      </c>
      <c r="I29" s="154">
        <v>24</v>
      </c>
      <c r="J29" s="154">
        <v>24</v>
      </c>
      <c r="K29" s="154">
        <v>25</v>
      </c>
    </row>
    <row r="30" spans="1:11" ht="15">
      <c r="A30" s="114" t="s">
        <v>81</v>
      </c>
      <c r="B30" s="154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30">
      <c r="A31" s="120" t="s">
        <v>99</v>
      </c>
      <c r="B31" s="154" t="s">
        <v>106</v>
      </c>
      <c r="C31" s="156"/>
      <c r="D31" s="154">
        <v>3</v>
      </c>
      <c r="E31" s="154">
        <v>3</v>
      </c>
      <c r="F31" s="154">
        <v>4</v>
      </c>
      <c r="G31" s="154">
        <v>5</v>
      </c>
      <c r="H31" s="154">
        <v>4</v>
      </c>
      <c r="I31" s="154">
        <v>5</v>
      </c>
      <c r="J31" s="154">
        <v>5</v>
      </c>
      <c r="K31" s="154">
        <v>5</v>
      </c>
    </row>
    <row r="32" spans="1:11" ht="57" customHeight="1">
      <c r="A32" s="120" t="s">
        <v>100</v>
      </c>
      <c r="B32" s="154" t="s">
        <v>108</v>
      </c>
      <c r="C32" s="156"/>
      <c r="D32" s="154">
        <v>2</v>
      </c>
      <c r="E32" s="154">
        <v>2</v>
      </c>
      <c r="F32" s="154">
        <v>4</v>
      </c>
      <c r="G32" s="154">
        <v>4</v>
      </c>
      <c r="H32" s="154">
        <v>4</v>
      </c>
      <c r="I32" s="154">
        <v>4</v>
      </c>
      <c r="J32" s="154">
        <v>4</v>
      </c>
      <c r="K32" s="154">
        <v>4</v>
      </c>
    </row>
    <row r="33" spans="1:11" ht="45">
      <c r="A33" s="120" t="s">
        <v>101</v>
      </c>
      <c r="B33" s="154" t="s">
        <v>106</v>
      </c>
      <c r="C33" s="156"/>
      <c r="D33" s="154">
        <v>5</v>
      </c>
      <c r="E33" s="154">
        <v>5</v>
      </c>
      <c r="F33" s="154">
        <v>6</v>
      </c>
      <c r="G33" s="154">
        <v>7</v>
      </c>
      <c r="H33" s="154">
        <v>7</v>
      </c>
      <c r="I33" s="154">
        <v>7</v>
      </c>
      <c r="J33" s="154">
        <v>7</v>
      </c>
      <c r="K33" s="154">
        <v>7</v>
      </c>
    </row>
    <row r="34" spans="1:11" ht="16.5" customHeight="1">
      <c r="A34" s="120" t="s">
        <v>102</v>
      </c>
      <c r="B34" s="154" t="s">
        <v>106</v>
      </c>
      <c r="C34" s="156"/>
      <c r="D34" s="154"/>
      <c r="E34" s="154"/>
      <c r="F34" s="154"/>
      <c r="G34" s="154"/>
      <c r="H34" s="154"/>
      <c r="I34" s="154"/>
      <c r="J34" s="154"/>
      <c r="K34" s="154"/>
    </row>
    <row r="35" spans="1:11" ht="30" customHeight="1">
      <c r="A35" s="120" t="s">
        <v>103</v>
      </c>
      <c r="B35" s="154" t="s">
        <v>106</v>
      </c>
      <c r="C35" s="156"/>
      <c r="D35" s="154">
        <v>1</v>
      </c>
      <c r="E35" s="154">
        <v>1</v>
      </c>
      <c r="F35" s="154">
        <v>2</v>
      </c>
      <c r="G35" s="154">
        <v>2</v>
      </c>
      <c r="H35" s="154">
        <v>2</v>
      </c>
      <c r="I35" s="154">
        <v>2</v>
      </c>
      <c r="J35" s="154">
        <v>2</v>
      </c>
      <c r="K35" s="154">
        <v>3</v>
      </c>
    </row>
    <row r="36" spans="1:11" ht="21" customHeight="1">
      <c r="A36" s="120" t="s">
        <v>104</v>
      </c>
      <c r="B36" s="154" t="s">
        <v>106</v>
      </c>
      <c r="C36" s="156"/>
      <c r="D36" s="154">
        <v>3</v>
      </c>
      <c r="E36" s="154">
        <v>3</v>
      </c>
      <c r="F36" s="154">
        <v>4</v>
      </c>
      <c r="G36" s="154">
        <v>5</v>
      </c>
      <c r="H36" s="154">
        <v>5</v>
      </c>
      <c r="I36" s="154">
        <v>6</v>
      </c>
      <c r="J36" s="154">
        <v>6</v>
      </c>
      <c r="K36" s="154">
        <v>6</v>
      </c>
    </row>
    <row r="37" spans="1:11" ht="38.25">
      <c r="A37" s="119" t="s">
        <v>98</v>
      </c>
      <c r="B37" s="121" t="s">
        <v>107</v>
      </c>
      <c r="C37" s="156"/>
      <c r="D37" s="154" t="s">
        <v>282</v>
      </c>
      <c r="E37" s="154" t="s">
        <v>282</v>
      </c>
      <c r="F37" s="154" t="s">
        <v>283</v>
      </c>
      <c r="G37" s="154" t="s">
        <v>284</v>
      </c>
      <c r="H37" s="154" t="s">
        <v>285</v>
      </c>
      <c r="I37" s="154" t="s">
        <v>286</v>
      </c>
      <c r="J37" s="154" t="s">
        <v>287</v>
      </c>
      <c r="K37" s="154" t="s">
        <v>288</v>
      </c>
    </row>
    <row r="38" spans="1:11" ht="23.25" customHeight="1">
      <c r="A38" s="114" t="s">
        <v>81</v>
      </c>
      <c r="B38" s="154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1:11" ht="39">
      <c r="A39" s="120" t="s">
        <v>85</v>
      </c>
      <c r="B39" s="121" t="s">
        <v>107</v>
      </c>
      <c r="C39" s="156"/>
      <c r="D39" s="154" t="s">
        <v>269</v>
      </c>
      <c r="E39" s="154" t="s">
        <v>269</v>
      </c>
      <c r="F39" s="154" t="s">
        <v>269</v>
      </c>
      <c r="G39" s="154" t="s">
        <v>270</v>
      </c>
      <c r="H39" s="154" t="s">
        <v>269</v>
      </c>
      <c r="I39" s="154" t="s">
        <v>270</v>
      </c>
      <c r="J39" s="154" t="s">
        <v>269</v>
      </c>
      <c r="K39" s="154" t="s">
        <v>270</v>
      </c>
    </row>
    <row r="40" spans="1:11" ht="42" customHeight="1">
      <c r="A40" s="120" t="s">
        <v>82</v>
      </c>
      <c r="B40" s="121" t="s">
        <v>107</v>
      </c>
      <c r="C40" s="156"/>
      <c r="D40" s="172" t="s">
        <v>289</v>
      </c>
      <c r="E40" s="172" t="s">
        <v>289</v>
      </c>
      <c r="F40" s="172" t="s">
        <v>289</v>
      </c>
      <c r="G40" s="172" t="s">
        <v>290</v>
      </c>
      <c r="H40" s="172" t="s">
        <v>289</v>
      </c>
      <c r="I40" s="172" t="s">
        <v>290</v>
      </c>
      <c r="J40" s="172" t="s">
        <v>289</v>
      </c>
      <c r="K40" s="172" t="s">
        <v>290</v>
      </c>
    </row>
    <row r="41" spans="1:11" ht="39">
      <c r="A41" s="120" t="s">
        <v>83</v>
      </c>
      <c r="B41" s="121" t="s">
        <v>107</v>
      </c>
      <c r="C41" s="156"/>
      <c r="D41" s="172" t="s">
        <v>291</v>
      </c>
      <c r="E41" s="172" t="s">
        <v>291</v>
      </c>
      <c r="F41" s="172" t="s">
        <v>291</v>
      </c>
      <c r="G41" s="172" t="s">
        <v>292</v>
      </c>
      <c r="H41" s="172" t="s">
        <v>291</v>
      </c>
      <c r="I41" s="172" t="s">
        <v>292</v>
      </c>
      <c r="J41" s="172" t="s">
        <v>291</v>
      </c>
      <c r="K41" s="172" t="s">
        <v>292</v>
      </c>
    </row>
    <row r="42" spans="1:11" ht="39">
      <c r="A42" s="120" t="s">
        <v>84</v>
      </c>
      <c r="B42" s="121" t="s">
        <v>107</v>
      </c>
      <c r="C42" s="156"/>
      <c r="D42" s="154" t="s">
        <v>271</v>
      </c>
      <c r="E42" s="154" t="s">
        <v>271</v>
      </c>
      <c r="F42" s="154" t="s">
        <v>271</v>
      </c>
      <c r="G42" s="154" t="s">
        <v>272</v>
      </c>
      <c r="H42" s="154" t="s">
        <v>271</v>
      </c>
      <c r="I42" s="154" t="s">
        <v>272</v>
      </c>
      <c r="J42" s="154" t="s">
        <v>271</v>
      </c>
      <c r="K42" s="154" t="s">
        <v>272</v>
      </c>
    </row>
    <row r="43" spans="1:11" ht="24.75" customHeight="1">
      <c r="A43" s="120" t="s">
        <v>86</v>
      </c>
      <c r="B43" s="121" t="s">
        <v>107</v>
      </c>
      <c r="C43" s="156"/>
      <c r="D43" s="154" t="s">
        <v>273</v>
      </c>
      <c r="E43" s="154" t="s">
        <v>273</v>
      </c>
      <c r="F43" s="154" t="s">
        <v>273</v>
      </c>
      <c r="G43" s="154" t="s">
        <v>274</v>
      </c>
      <c r="H43" s="154" t="s">
        <v>273</v>
      </c>
      <c r="I43" s="154" t="s">
        <v>274</v>
      </c>
      <c r="J43" s="154" t="s">
        <v>273</v>
      </c>
      <c r="K43" s="154" t="s">
        <v>274</v>
      </c>
    </row>
    <row r="44" spans="1:11" ht="39">
      <c r="A44" s="120" t="s">
        <v>87</v>
      </c>
      <c r="B44" s="121" t="s">
        <v>107</v>
      </c>
      <c r="C44" s="156"/>
      <c r="D44" s="172" t="s">
        <v>275</v>
      </c>
      <c r="E44" s="172" t="s">
        <v>275</v>
      </c>
      <c r="F44" s="172" t="s">
        <v>275</v>
      </c>
      <c r="G44" s="172" t="s">
        <v>276</v>
      </c>
      <c r="H44" s="172" t="s">
        <v>276</v>
      </c>
      <c r="I44" s="172" t="s">
        <v>276</v>
      </c>
      <c r="J44" s="172" t="s">
        <v>277</v>
      </c>
      <c r="K44" s="172" t="s">
        <v>277</v>
      </c>
    </row>
    <row r="45" spans="1:11" ht="39">
      <c r="A45" s="120" t="s">
        <v>88</v>
      </c>
      <c r="B45" s="121" t="s">
        <v>107</v>
      </c>
      <c r="C45" s="156"/>
      <c r="D45" s="173" t="s">
        <v>293</v>
      </c>
      <c r="E45" s="173" t="s">
        <v>293</v>
      </c>
      <c r="F45" s="173" t="s">
        <v>294</v>
      </c>
      <c r="G45" s="173" t="s">
        <v>295</v>
      </c>
      <c r="H45" s="172" t="s">
        <v>295</v>
      </c>
      <c r="I45" s="173" t="s">
        <v>296</v>
      </c>
      <c r="J45" s="172" t="s">
        <v>297</v>
      </c>
      <c r="K45" s="173" t="s">
        <v>296</v>
      </c>
    </row>
    <row r="46" spans="1:11" ht="28.5">
      <c r="A46" s="124" t="s">
        <v>97</v>
      </c>
      <c r="B46" s="125" t="s">
        <v>91</v>
      </c>
      <c r="C46" s="156"/>
      <c r="D46" s="172" t="s">
        <v>298</v>
      </c>
      <c r="E46" s="172" t="s">
        <v>298</v>
      </c>
      <c r="F46" s="172" t="s">
        <v>298</v>
      </c>
      <c r="G46" s="172" t="s">
        <v>299</v>
      </c>
      <c r="H46" s="172" t="s">
        <v>298</v>
      </c>
      <c r="I46" s="172" t="s">
        <v>299</v>
      </c>
      <c r="J46" s="172" t="s">
        <v>298</v>
      </c>
      <c r="K46" s="172" t="s">
        <v>299</v>
      </c>
    </row>
    <row r="47" spans="1:11" ht="15">
      <c r="A47" s="120" t="s">
        <v>92</v>
      </c>
      <c r="B47" s="125"/>
      <c r="C47" s="156"/>
      <c r="D47" s="172"/>
      <c r="E47" s="172"/>
      <c r="F47" s="172"/>
      <c r="G47" s="172"/>
      <c r="H47" s="172"/>
      <c r="I47" s="172"/>
      <c r="J47" s="172"/>
      <c r="K47" s="172"/>
    </row>
    <row r="48" spans="1:11" ht="30">
      <c r="A48" s="120" t="s">
        <v>93</v>
      </c>
      <c r="B48" s="125" t="s">
        <v>91</v>
      </c>
      <c r="C48" s="156"/>
      <c r="D48" s="174" t="s">
        <v>300</v>
      </c>
      <c r="E48" s="174" t="s">
        <v>300</v>
      </c>
      <c r="F48" s="172" t="s">
        <v>300</v>
      </c>
      <c r="G48" s="172" t="s">
        <v>301</v>
      </c>
      <c r="H48" s="172" t="s">
        <v>300</v>
      </c>
      <c r="I48" s="172" t="s">
        <v>301</v>
      </c>
      <c r="J48" s="172" t="s">
        <v>300</v>
      </c>
      <c r="K48" s="172" t="s">
        <v>301</v>
      </c>
    </row>
    <row r="49" spans="1:11" ht="28.5" customHeight="1">
      <c r="A49" s="120" t="s">
        <v>94</v>
      </c>
      <c r="B49" s="125" t="s">
        <v>91</v>
      </c>
      <c r="C49" s="156"/>
      <c r="D49" s="172" t="s">
        <v>264</v>
      </c>
      <c r="E49" s="172" t="s">
        <v>264</v>
      </c>
      <c r="F49" s="172" t="s">
        <v>264</v>
      </c>
      <c r="G49" s="172" t="s">
        <v>264</v>
      </c>
      <c r="H49" s="172" t="s">
        <v>264</v>
      </c>
      <c r="I49" s="172" t="s">
        <v>264</v>
      </c>
      <c r="J49" s="172" t="s">
        <v>264</v>
      </c>
      <c r="K49" s="172" t="s">
        <v>264</v>
      </c>
    </row>
    <row r="50" spans="1:11" ht="26.25">
      <c r="A50" s="120" t="s">
        <v>95</v>
      </c>
      <c r="B50" s="125" t="s">
        <v>91</v>
      </c>
      <c r="C50" s="156"/>
      <c r="D50" s="172" t="s">
        <v>278</v>
      </c>
      <c r="E50" s="172" t="s">
        <v>278</v>
      </c>
      <c r="F50" s="172" t="s">
        <v>278</v>
      </c>
      <c r="G50" s="172" t="s">
        <v>279</v>
      </c>
      <c r="H50" s="172" t="s">
        <v>278</v>
      </c>
      <c r="I50" s="172" t="s">
        <v>279</v>
      </c>
      <c r="J50" s="172" t="s">
        <v>279</v>
      </c>
      <c r="K50" s="172" t="s">
        <v>279</v>
      </c>
    </row>
    <row r="51" spans="1:11" ht="30">
      <c r="A51" s="120" t="s">
        <v>105</v>
      </c>
      <c r="B51" s="130" t="s">
        <v>106</v>
      </c>
      <c r="C51" s="156"/>
      <c r="D51" s="154">
        <v>5</v>
      </c>
      <c r="E51" s="154">
        <v>5</v>
      </c>
      <c r="F51" s="154">
        <v>5</v>
      </c>
      <c r="G51" s="154">
        <v>7</v>
      </c>
      <c r="H51" s="154">
        <v>6</v>
      </c>
      <c r="I51" s="154">
        <v>7</v>
      </c>
      <c r="J51" s="154">
        <v>6</v>
      </c>
      <c r="K51" s="154">
        <v>7</v>
      </c>
    </row>
    <row r="52" spans="1:11" ht="15">
      <c r="A52" s="114" t="s">
        <v>81</v>
      </c>
      <c r="B52" s="154"/>
      <c r="C52" s="156"/>
      <c r="D52" s="154"/>
      <c r="E52" s="154"/>
      <c r="F52" s="154"/>
      <c r="G52" s="154"/>
      <c r="H52" s="154"/>
      <c r="I52" s="154"/>
      <c r="J52" s="154"/>
      <c r="K52" s="154"/>
    </row>
    <row r="53" spans="1:11" ht="15">
      <c r="A53" s="120" t="s">
        <v>89</v>
      </c>
      <c r="B53" s="130" t="s">
        <v>106</v>
      </c>
      <c r="C53" s="156"/>
      <c r="D53" s="154">
        <v>3</v>
      </c>
      <c r="E53" s="154">
        <v>3</v>
      </c>
      <c r="F53" s="154">
        <v>3</v>
      </c>
      <c r="G53" s="154">
        <v>4</v>
      </c>
      <c r="H53" s="154">
        <v>3</v>
      </c>
      <c r="I53" s="154">
        <v>4</v>
      </c>
      <c r="J53" s="154">
        <v>3</v>
      </c>
      <c r="K53" s="154">
        <v>4</v>
      </c>
    </row>
    <row r="54" spans="1:11" ht="15">
      <c r="A54" s="120" t="s">
        <v>90</v>
      </c>
      <c r="B54" s="130" t="s">
        <v>106</v>
      </c>
      <c r="C54" s="156"/>
      <c r="D54" s="154">
        <v>2</v>
      </c>
      <c r="E54" s="154">
        <v>2</v>
      </c>
      <c r="F54" s="154">
        <v>2</v>
      </c>
      <c r="G54" s="154">
        <v>3</v>
      </c>
      <c r="H54" s="154">
        <v>3</v>
      </c>
      <c r="I54" s="154">
        <v>3</v>
      </c>
      <c r="J54" s="154">
        <v>3</v>
      </c>
      <c r="K54" s="154">
        <v>3</v>
      </c>
    </row>
    <row r="55" spans="1:11" ht="14.25">
      <c r="A55" s="119" t="s">
        <v>109</v>
      </c>
      <c r="B55" s="154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5">
      <c r="A56" s="112" t="s">
        <v>33</v>
      </c>
      <c r="B56" s="171" t="s">
        <v>11</v>
      </c>
      <c r="C56" s="156"/>
      <c r="D56" s="153">
        <v>990443</v>
      </c>
      <c r="E56" s="153">
        <f>D56*E57/100</f>
        <v>1041946.0360000001</v>
      </c>
      <c r="F56" s="153">
        <f>E56*F57/100</f>
        <v>1079456.093296</v>
      </c>
      <c r="G56" s="153">
        <f>E56*G57/100</f>
        <v>1081539.985368</v>
      </c>
      <c r="H56" s="153">
        <f>F56*H57/100</f>
        <v>1121554.8809345441</v>
      </c>
      <c r="I56" s="153">
        <f>G56*I57/100</f>
        <v>1123720.044797352</v>
      </c>
      <c r="J56" s="153">
        <f>H56*J57/100</f>
        <v>1165295.5212909915</v>
      </c>
      <c r="K56" s="153">
        <f>I56*K57/100</f>
        <v>1167545.1265444488</v>
      </c>
    </row>
    <row r="57" spans="1:11" ht="15">
      <c r="A57" s="115" t="s">
        <v>34</v>
      </c>
      <c r="B57" s="110" t="s">
        <v>36</v>
      </c>
      <c r="C57" s="156"/>
      <c r="D57" s="159">
        <v>108</v>
      </c>
      <c r="E57" s="159">
        <v>105.2</v>
      </c>
      <c r="F57" s="159">
        <v>103.6</v>
      </c>
      <c r="G57" s="159">
        <v>103.8</v>
      </c>
      <c r="H57" s="159">
        <v>103.9</v>
      </c>
      <c r="I57" s="159">
        <v>103.9</v>
      </c>
      <c r="J57" s="159">
        <v>103.9</v>
      </c>
      <c r="K57" s="159">
        <v>103.9</v>
      </c>
    </row>
    <row r="58" spans="1:11" ht="15">
      <c r="A58" s="112" t="s">
        <v>37</v>
      </c>
      <c r="B58" s="171" t="s">
        <v>11</v>
      </c>
      <c r="C58" s="156"/>
      <c r="D58" s="153">
        <v>207693</v>
      </c>
      <c r="E58" s="153">
        <f>D58*E59/100</f>
        <v>218493.03600000002</v>
      </c>
      <c r="F58" s="153">
        <f>E58*F59/100</f>
        <v>226358.78529600002</v>
      </c>
      <c r="G58" s="153">
        <f>E58*G59/100</f>
        <v>226795.77136800002</v>
      </c>
      <c r="H58" s="153">
        <f>F58*H59/100</f>
        <v>235186.77792254405</v>
      </c>
      <c r="I58" s="153">
        <f>G58*I59/100</f>
        <v>235640.80645135202</v>
      </c>
      <c r="J58" s="153">
        <f>H58*J59/100</f>
        <v>244359.06226152327</v>
      </c>
      <c r="K58" s="153">
        <f>I58*K59/100</f>
        <v>244830.79790295477</v>
      </c>
    </row>
    <row r="59" spans="1:11" ht="15">
      <c r="A59" s="115" t="s">
        <v>34</v>
      </c>
      <c r="B59" s="110" t="s">
        <v>36</v>
      </c>
      <c r="C59" s="156"/>
      <c r="D59" s="159">
        <v>107</v>
      </c>
      <c r="E59" s="159">
        <v>105.2</v>
      </c>
      <c r="F59" s="159">
        <v>103.6</v>
      </c>
      <c r="G59" s="159">
        <v>103.8</v>
      </c>
      <c r="H59" s="159">
        <v>103.9</v>
      </c>
      <c r="I59" s="159">
        <v>103.9</v>
      </c>
      <c r="J59" s="159">
        <v>103.9</v>
      </c>
      <c r="K59" s="159">
        <v>103.9</v>
      </c>
    </row>
    <row r="60" spans="1:11" ht="15">
      <c r="A60" s="112" t="s">
        <v>42</v>
      </c>
      <c r="B60" s="171" t="s">
        <v>11</v>
      </c>
      <c r="C60" s="156"/>
      <c r="D60" s="153">
        <v>260482</v>
      </c>
      <c r="E60" s="153">
        <f>D60*E61/100</f>
        <v>272464.172</v>
      </c>
      <c r="F60" s="153">
        <f>E60*F61/100</f>
        <v>283907.66722400003</v>
      </c>
      <c r="G60" s="153">
        <f>E60*G61/100</f>
        <v>285269.988084</v>
      </c>
      <c r="H60" s="153">
        <f>F60*H61/100</f>
        <v>296399.60458185605</v>
      </c>
      <c r="I60" s="153">
        <f>G60*I61/100</f>
        <v>297821.867559696</v>
      </c>
      <c r="J60" s="153">
        <f>H60*J61/100</f>
        <v>309441.1871834577</v>
      </c>
      <c r="K60" s="153">
        <f>I60*K61/100</f>
        <v>310926.02973232267</v>
      </c>
    </row>
    <row r="61" spans="1:11" ht="30">
      <c r="A61" s="131" t="s">
        <v>34</v>
      </c>
      <c r="B61" s="154" t="s">
        <v>36</v>
      </c>
      <c r="C61" s="156"/>
      <c r="D61" s="159">
        <v>107</v>
      </c>
      <c r="E61" s="159">
        <v>104.6</v>
      </c>
      <c r="F61" s="159">
        <v>104.2</v>
      </c>
      <c r="G61" s="159">
        <v>104.7</v>
      </c>
      <c r="H61" s="159">
        <v>104.4</v>
      </c>
      <c r="I61" s="159">
        <v>104.4</v>
      </c>
      <c r="J61" s="159">
        <v>104.4</v>
      </c>
      <c r="K61" s="159">
        <v>104.4</v>
      </c>
    </row>
    <row r="62" spans="1:11" ht="20.25" customHeight="1">
      <c r="A62" s="119" t="s">
        <v>230</v>
      </c>
      <c r="B62" s="154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33.75" customHeight="1">
      <c r="A63" s="114" t="s">
        <v>110</v>
      </c>
      <c r="B63" s="154" t="s">
        <v>111</v>
      </c>
      <c r="C63" s="156"/>
      <c r="D63" s="132">
        <v>6273</v>
      </c>
      <c r="E63" s="132">
        <f>'[2]2016'!G63</f>
        <v>6273</v>
      </c>
      <c r="F63" s="132">
        <f>'[2]2016'!H63</f>
        <v>6325</v>
      </c>
      <c r="G63" s="132">
        <f>'[2]2016'!I63</f>
        <v>6325</v>
      </c>
      <c r="H63" s="132">
        <v>6500</v>
      </c>
      <c r="I63" s="132">
        <v>6600</v>
      </c>
      <c r="J63" s="132">
        <v>6800</v>
      </c>
      <c r="K63" s="132">
        <v>7000</v>
      </c>
    </row>
    <row r="64" spans="1:11" ht="70.5" customHeight="1">
      <c r="A64" s="120" t="s">
        <v>112</v>
      </c>
      <c r="B64" s="154" t="s">
        <v>111</v>
      </c>
      <c r="C64" s="156"/>
      <c r="D64" s="132">
        <v>14</v>
      </c>
      <c r="E64" s="132">
        <f>'[2]2016'!G64</f>
        <v>14</v>
      </c>
      <c r="F64" s="132">
        <f>'[2]2016'!H64</f>
        <v>13</v>
      </c>
      <c r="G64" s="132">
        <f>'[2]2016'!I64</f>
        <v>12</v>
      </c>
      <c r="H64" s="132">
        <v>11</v>
      </c>
      <c r="I64" s="132">
        <v>15</v>
      </c>
      <c r="J64" s="132">
        <v>10</v>
      </c>
      <c r="K64" s="132">
        <v>16</v>
      </c>
    </row>
    <row r="65" spans="1:11" ht="69.75" customHeight="1">
      <c r="A65" s="120" t="s">
        <v>113</v>
      </c>
      <c r="B65" s="154" t="s">
        <v>111</v>
      </c>
      <c r="C65" s="156"/>
      <c r="D65" s="132">
        <v>40</v>
      </c>
      <c r="E65" s="132">
        <f>'[2]2016'!G65</f>
        <v>40</v>
      </c>
      <c r="F65" s="132">
        <f>'[2]2016'!H65</f>
        <v>39</v>
      </c>
      <c r="G65" s="132">
        <f>'[2]2016'!I65</f>
        <v>38</v>
      </c>
      <c r="H65" s="132">
        <v>40</v>
      </c>
      <c r="I65" s="132">
        <v>30</v>
      </c>
      <c r="J65" s="132">
        <v>20</v>
      </c>
      <c r="K65" s="132">
        <v>35</v>
      </c>
    </row>
    <row r="66" spans="1:14" ht="60.75" customHeight="1">
      <c r="A66" s="169" t="s">
        <v>114</v>
      </c>
      <c r="B66" s="154" t="s">
        <v>36</v>
      </c>
      <c r="C66" s="156"/>
      <c r="D66" s="133">
        <v>0.22</v>
      </c>
      <c r="E66" s="133">
        <f>'[2]2016'!G66</f>
        <v>0.22317870237525905</v>
      </c>
      <c r="F66" s="133">
        <f>'[2]2016'!H66</f>
        <v>0.20553359683794467</v>
      </c>
      <c r="G66" s="133">
        <f>'[2]2016'!I66</f>
        <v>0.18972332015810275</v>
      </c>
      <c r="H66" s="133">
        <v>0.14</v>
      </c>
      <c r="I66" s="133">
        <v>0.22</v>
      </c>
      <c r="J66" s="133">
        <v>0.13</v>
      </c>
      <c r="K66" s="133">
        <v>0.25</v>
      </c>
      <c r="N66" s="134"/>
    </row>
    <row r="67" spans="1:11" ht="45">
      <c r="A67" s="120" t="s">
        <v>115</v>
      </c>
      <c r="B67" s="154" t="s">
        <v>36</v>
      </c>
      <c r="C67" s="156"/>
      <c r="D67" s="153">
        <v>46</v>
      </c>
      <c r="E67" s="153">
        <f>'[2]2016'!G67</f>
        <v>46.2</v>
      </c>
      <c r="F67" s="153">
        <f>'[2]2016'!H67</f>
        <v>45</v>
      </c>
      <c r="G67" s="153">
        <f>'[2]2016'!I67</f>
        <v>46.6</v>
      </c>
      <c r="H67" s="154">
        <v>48</v>
      </c>
      <c r="I67" s="154">
        <v>50</v>
      </c>
      <c r="J67" s="154">
        <v>55</v>
      </c>
      <c r="K67" s="154">
        <v>50</v>
      </c>
    </row>
    <row r="68" spans="1:11" ht="14.25">
      <c r="A68" s="119" t="s">
        <v>116</v>
      </c>
      <c r="B68" s="154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4.25">
      <c r="A69" s="119" t="s">
        <v>126</v>
      </c>
      <c r="B69" s="154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5">
      <c r="A70" s="114" t="s">
        <v>127</v>
      </c>
      <c r="B70" s="154"/>
      <c r="C70" s="156"/>
      <c r="D70" s="154"/>
      <c r="E70" s="154"/>
      <c r="F70" s="154"/>
      <c r="G70" s="154"/>
      <c r="H70" s="154"/>
      <c r="I70" s="154"/>
      <c r="J70" s="154"/>
      <c r="K70" s="154"/>
    </row>
    <row r="71" spans="1:11" ht="34.5" customHeight="1">
      <c r="A71" s="120" t="s">
        <v>117</v>
      </c>
      <c r="B71" s="154" t="s">
        <v>186</v>
      </c>
      <c r="C71" s="156"/>
      <c r="D71" s="154">
        <f>'[2]2016'!E71</f>
        <v>3</v>
      </c>
      <c r="E71" s="154">
        <f>'2018'!E71</f>
        <v>3</v>
      </c>
      <c r="F71" s="154">
        <f>'2018'!F71</f>
        <v>3</v>
      </c>
      <c r="G71" s="154">
        <f>'2018'!G71</f>
        <v>3</v>
      </c>
      <c r="H71" s="154">
        <f>'2018'!H71</f>
        <v>3</v>
      </c>
      <c r="I71" s="154">
        <f>'2018'!I71</f>
        <v>3</v>
      </c>
      <c r="J71" s="154">
        <f>'2018'!J71</f>
        <v>3</v>
      </c>
      <c r="K71" s="154">
        <f>'2018'!K71</f>
        <v>3</v>
      </c>
    </row>
    <row r="72" spans="1:11" ht="60">
      <c r="A72" s="120" t="s">
        <v>118</v>
      </c>
      <c r="B72" s="154" t="s">
        <v>111</v>
      </c>
      <c r="C72" s="156"/>
      <c r="D72" s="154">
        <f>'[2]2016'!E72</f>
        <v>1658</v>
      </c>
      <c r="E72" s="154">
        <f>'2018'!E72</f>
        <v>1716</v>
      </c>
      <c r="F72" s="154">
        <f>'2018'!F72</f>
        <v>1700</v>
      </c>
      <c r="G72" s="154">
        <f>'2018'!G72</f>
        <v>1786</v>
      </c>
      <c r="H72" s="154">
        <f>'2018'!H72</f>
        <v>1750</v>
      </c>
      <c r="I72" s="154">
        <f>'2018'!I72</f>
        <v>1850</v>
      </c>
      <c r="J72" s="154">
        <f>'2018'!J72</f>
        <v>1900</v>
      </c>
      <c r="K72" s="154">
        <f>'2018'!K72</f>
        <v>2000</v>
      </c>
    </row>
    <row r="73" spans="1:11" ht="15">
      <c r="A73" s="120" t="s">
        <v>128</v>
      </c>
      <c r="B73" s="154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1:11" ht="44.25" customHeight="1">
      <c r="A74" s="120" t="s">
        <v>129</v>
      </c>
      <c r="B74" s="154" t="s">
        <v>106</v>
      </c>
      <c r="C74" s="156"/>
      <c r="D74" s="154">
        <f>'[2]2016'!E74</f>
        <v>1</v>
      </c>
      <c r="E74" s="154">
        <f>'2018'!E74</f>
        <v>1</v>
      </c>
      <c r="F74" s="154">
        <f>'2018'!F74</f>
        <v>1</v>
      </c>
      <c r="G74" s="154">
        <f>'2018'!G74</f>
        <v>1</v>
      </c>
      <c r="H74" s="154">
        <f>'2018'!H74</f>
        <v>1</v>
      </c>
      <c r="I74" s="154">
        <f>'2018'!I74</f>
        <v>1</v>
      </c>
      <c r="J74" s="154">
        <f>'2018'!J74</f>
        <v>1</v>
      </c>
      <c r="K74" s="154">
        <f>'2018'!K74</f>
        <v>1</v>
      </c>
    </row>
    <row r="75" spans="1:11" ht="13.5" customHeight="1">
      <c r="A75" s="120" t="s">
        <v>134</v>
      </c>
      <c r="B75" s="154" t="s">
        <v>111</v>
      </c>
      <c r="C75" s="156"/>
      <c r="D75" s="154">
        <f>'[2]2016'!E75</f>
        <v>30</v>
      </c>
      <c r="E75" s="154">
        <f>'2018'!E75</f>
        <v>31</v>
      </c>
      <c r="F75" s="154">
        <f>'2018'!F75</f>
        <v>30</v>
      </c>
      <c r="G75" s="154">
        <f>'2018'!G75</f>
        <v>32</v>
      </c>
      <c r="H75" s="154">
        <f>'2018'!H75</f>
        <v>30</v>
      </c>
      <c r="I75" s="154">
        <f>'2018'!I75</f>
        <v>33</v>
      </c>
      <c r="J75" s="154">
        <f>'2018'!J75</f>
        <v>33</v>
      </c>
      <c r="K75" s="154">
        <f>'2018'!K75</f>
        <v>33</v>
      </c>
    </row>
    <row r="76" spans="1:11" ht="14.25" customHeight="1">
      <c r="A76" s="120" t="s">
        <v>135</v>
      </c>
      <c r="B76" s="154" t="s">
        <v>111</v>
      </c>
      <c r="C76" s="156"/>
      <c r="D76" s="154">
        <f>'[2]2016'!E76</f>
        <v>23</v>
      </c>
      <c r="E76" s="154">
        <f>'2018'!E76</f>
        <v>23</v>
      </c>
      <c r="F76" s="154">
        <f>'2018'!F76</f>
        <v>23</v>
      </c>
      <c r="G76" s="154">
        <f>'2018'!G76</f>
        <v>24</v>
      </c>
      <c r="H76" s="154">
        <f>'2018'!H76</f>
        <v>23</v>
      </c>
      <c r="I76" s="154">
        <f>'2018'!I76</f>
        <v>25</v>
      </c>
      <c r="J76" s="154">
        <f>'2018'!J76</f>
        <v>25</v>
      </c>
      <c r="K76" s="154">
        <f>'2018'!K76</f>
        <v>25</v>
      </c>
    </row>
    <row r="77" spans="1:11" ht="14.25">
      <c r="A77" s="119" t="s">
        <v>120</v>
      </c>
      <c r="B77" s="154"/>
      <c r="C77" s="156"/>
      <c r="D77" s="154"/>
      <c r="E77" s="154"/>
      <c r="F77" s="154"/>
      <c r="G77" s="154"/>
      <c r="H77" s="154"/>
      <c r="I77" s="154"/>
      <c r="J77" s="154"/>
      <c r="K77" s="154"/>
    </row>
    <row r="78" spans="1:11" ht="30">
      <c r="A78" s="120" t="s">
        <v>121</v>
      </c>
      <c r="B78" s="154" t="s">
        <v>106</v>
      </c>
      <c r="C78" s="156"/>
      <c r="D78" s="154">
        <v>1</v>
      </c>
      <c r="E78" s="154"/>
      <c r="F78" s="154"/>
      <c r="G78" s="154"/>
      <c r="H78" s="154"/>
      <c r="I78" s="154"/>
      <c r="J78" s="154"/>
      <c r="K78" s="154"/>
    </row>
    <row r="79" spans="1:11" ht="15">
      <c r="A79" s="114" t="s">
        <v>130</v>
      </c>
      <c r="B79" s="154" t="s">
        <v>106</v>
      </c>
      <c r="C79" s="156"/>
      <c r="D79" s="154">
        <v>242</v>
      </c>
      <c r="E79" s="154">
        <v>246</v>
      </c>
      <c r="F79" s="154">
        <v>246</v>
      </c>
      <c r="G79" s="154">
        <v>248</v>
      </c>
      <c r="H79" s="154">
        <v>248</v>
      </c>
      <c r="I79" s="154">
        <v>250</v>
      </c>
      <c r="J79" s="154">
        <v>250</v>
      </c>
      <c r="K79" s="154">
        <v>252</v>
      </c>
    </row>
    <row r="80" spans="1:11" ht="15">
      <c r="A80" s="114" t="s">
        <v>131</v>
      </c>
      <c r="B80" s="154" t="s">
        <v>111</v>
      </c>
      <c r="C80" s="156"/>
      <c r="D80" s="154">
        <v>18893</v>
      </c>
      <c r="E80" s="154">
        <v>18995</v>
      </c>
      <c r="F80" s="154">
        <v>18995</v>
      </c>
      <c r="G80" s="154">
        <v>19000</v>
      </c>
      <c r="H80" s="154">
        <v>19000</v>
      </c>
      <c r="I80" s="154">
        <v>19050</v>
      </c>
      <c r="J80" s="154">
        <v>19050</v>
      </c>
      <c r="K80" s="154">
        <v>19100</v>
      </c>
    </row>
    <row r="81" spans="1:11" ht="15">
      <c r="A81" s="114" t="s">
        <v>132</v>
      </c>
      <c r="B81" s="154" t="s">
        <v>106</v>
      </c>
      <c r="C81" s="156"/>
      <c r="D81" s="154">
        <v>16</v>
      </c>
      <c r="E81" s="154">
        <v>16</v>
      </c>
      <c r="F81" s="154">
        <v>16</v>
      </c>
      <c r="G81" s="154">
        <v>18</v>
      </c>
      <c r="H81" s="154">
        <v>18</v>
      </c>
      <c r="I81" s="154">
        <v>18</v>
      </c>
      <c r="J81" s="154">
        <v>18</v>
      </c>
      <c r="K81" s="154">
        <v>19</v>
      </c>
    </row>
    <row r="82" spans="1:11" ht="30">
      <c r="A82" s="120" t="s">
        <v>133</v>
      </c>
      <c r="B82" s="154" t="s">
        <v>106</v>
      </c>
      <c r="C82" s="156"/>
      <c r="D82" s="154">
        <v>179</v>
      </c>
      <c r="E82" s="154">
        <v>180</v>
      </c>
      <c r="F82" s="154">
        <v>180</v>
      </c>
      <c r="G82" s="154">
        <v>200</v>
      </c>
      <c r="H82" s="154">
        <v>200</v>
      </c>
      <c r="I82" s="154">
        <v>200</v>
      </c>
      <c r="J82" s="154">
        <v>200</v>
      </c>
      <c r="K82" s="154">
        <v>225</v>
      </c>
    </row>
    <row r="83" spans="1:11" ht="18.75" customHeight="1">
      <c r="A83" s="120" t="s">
        <v>134</v>
      </c>
      <c r="B83" s="154" t="s">
        <v>111</v>
      </c>
      <c r="C83" s="156"/>
      <c r="D83" s="154">
        <v>58</v>
      </c>
      <c r="E83" s="154">
        <v>58</v>
      </c>
      <c r="F83" s="154">
        <v>58</v>
      </c>
      <c r="G83" s="154">
        <v>58</v>
      </c>
      <c r="H83" s="154">
        <v>58</v>
      </c>
      <c r="I83" s="154">
        <v>58</v>
      </c>
      <c r="J83" s="154">
        <v>58</v>
      </c>
      <c r="K83" s="154">
        <v>58</v>
      </c>
    </row>
    <row r="84" spans="1:11" ht="30">
      <c r="A84" s="120" t="s">
        <v>119</v>
      </c>
      <c r="B84" s="154" t="s">
        <v>111</v>
      </c>
      <c r="C84" s="156"/>
      <c r="D84" s="154">
        <v>14</v>
      </c>
      <c r="E84" s="154">
        <v>15</v>
      </c>
      <c r="F84" s="154">
        <v>15</v>
      </c>
      <c r="G84" s="154">
        <v>16</v>
      </c>
      <c r="H84" s="154">
        <v>16</v>
      </c>
      <c r="I84" s="154">
        <v>17</v>
      </c>
      <c r="J84" s="154">
        <v>17</v>
      </c>
      <c r="K84" s="154">
        <v>18</v>
      </c>
    </row>
    <row r="85" spans="1:11" ht="45">
      <c r="A85" s="120" t="s">
        <v>122</v>
      </c>
      <c r="B85" s="154" t="s">
        <v>106</v>
      </c>
      <c r="C85" s="156"/>
      <c r="D85" s="154">
        <f>'[2]2016'!D85</f>
        <v>2</v>
      </c>
      <c r="E85" s="154">
        <v>2</v>
      </c>
      <c r="F85" s="154">
        <v>2</v>
      </c>
      <c r="G85" s="154">
        <v>2</v>
      </c>
      <c r="H85" s="154">
        <v>2</v>
      </c>
      <c r="I85" s="154">
        <v>2</v>
      </c>
      <c r="J85" s="154">
        <v>2</v>
      </c>
      <c r="K85" s="154">
        <v>2</v>
      </c>
    </row>
    <row r="86" spans="1:11" ht="45">
      <c r="A86" s="120" t="s">
        <v>123</v>
      </c>
      <c r="B86" s="154" t="s">
        <v>111</v>
      </c>
      <c r="C86" s="156"/>
      <c r="D86" s="154">
        <v>9</v>
      </c>
      <c r="E86" s="154">
        <v>9</v>
      </c>
      <c r="F86" s="154">
        <v>9</v>
      </c>
      <c r="G86" s="154">
        <v>9</v>
      </c>
      <c r="H86" s="154">
        <v>9</v>
      </c>
      <c r="I86" s="154">
        <v>9</v>
      </c>
      <c r="J86" s="154">
        <v>9</v>
      </c>
      <c r="K86" s="154">
        <v>9</v>
      </c>
    </row>
    <row r="87" spans="1:11" ht="15">
      <c r="A87" s="114" t="s">
        <v>124</v>
      </c>
      <c r="B87" s="154" t="s">
        <v>111</v>
      </c>
      <c r="C87" s="156"/>
      <c r="D87" s="154">
        <f>'[2]2016'!D87</f>
        <v>8</v>
      </c>
      <c r="E87" s="154">
        <v>8</v>
      </c>
      <c r="F87" s="154">
        <v>8</v>
      </c>
      <c r="G87" s="154">
        <v>8</v>
      </c>
      <c r="H87" s="154">
        <v>8</v>
      </c>
      <c r="I87" s="154">
        <v>8</v>
      </c>
      <c r="J87" s="154">
        <v>8</v>
      </c>
      <c r="K87" s="154">
        <v>8</v>
      </c>
    </row>
    <row r="88" spans="1:11" ht="14.25">
      <c r="A88" s="119" t="s">
        <v>125</v>
      </c>
      <c r="B88" s="154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1:11" ht="15">
      <c r="A89" s="114" t="s">
        <v>145</v>
      </c>
      <c r="B89" s="154" t="s">
        <v>106</v>
      </c>
      <c r="C89" s="156"/>
      <c r="D89" s="154">
        <f>'[2]2016'!E89</f>
        <v>3</v>
      </c>
      <c r="E89" s="154">
        <f aca="true" t="shared" si="0" ref="E89:K89">$D$89</f>
        <v>3</v>
      </c>
      <c r="F89" s="154">
        <f t="shared" si="0"/>
        <v>3</v>
      </c>
      <c r="G89" s="154">
        <f t="shared" si="0"/>
        <v>3</v>
      </c>
      <c r="H89" s="154">
        <f t="shared" si="0"/>
        <v>3</v>
      </c>
      <c r="I89" s="154">
        <f t="shared" si="0"/>
        <v>3</v>
      </c>
      <c r="J89" s="154">
        <f t="shared" si="0"/>
        <v>3</v>
      </c>
      <c r="K89" s="154">
        <f t="shared" si="0"/>
        <v>3</v>
      </c>
    </row>
    <row r="90" spans="1:11" ht="31.5" customHeight="1">
      <c r="A90" s="120" t="s">
        <v>146</v>
      </c>
      <c r="B90" s="154"/>
      <c r="C90" s="156"/>
      <c r="D90" s="154">
        <f>'[2]2016'!E90</f>
        <v>994</v>
      </c>
      <c r="E90" s="154">
        <f>'[2]2016'!F90</f>
        <v>1050</v>
      </c>
      <c r="F90" s="154">
        <f>'[2]2016'!G90</f>
        <v>994</v>
      </c>
      <c r="G90" s="154">
        <f>'[2]2016'!H90</f>
        <v>1150</v>
      </c>
      <c r="H90" s="154">
        <f>'[2]2016'!I90</f>
        <v>994</v>
      </c>
      <c r="I90" s="154">
        <v>1100</v>
      </c>
      <c r="J90" s="154">
        <v>1300</v>
      </c>
      <c r="K90" s="154">
        <v>1300</v>
      </c>
    </row>
    <row r="91" spans="1:11" ht="18.75" customHeight="1">
      <c r="A91" s="114" t="s">
        <v>147</v>
      </c>
      <c r="B91" s="154" t="s">
        <v>106</v>
      </c>
      <c r="C91" s="156"/>
      <c r="D91" s="154">
        <f>'[2]2016'!E91</f>
        <v>20</v>
      </c>
      <c r="E91" s="154">
        <f>'[2]2016'!F91</f>
        <v>20</v>
      </c>
      <c r="F91" s="154">
        <f>'[2]2016'!G91</f>
        <v>20</v>
      </c>
      <c r="G91" s="154">
        <f>'[2]2016'!H91</f>
        <v>20</v>
      </c>
      <c r="H91" s="154">
        <f>'[2]2016'!I91</f>
        <v>20</v>
      </c>
      <c r="I91" s="154">
        <f>'[2]2016'!J91</f>
        <v>20</v>
      </c>
      <c r="J91" s="154">
        <v>20</v>
      </c>
      <c r="K91" s="154">
        <v>20</v>
      </c>
    </row>
    <row r="92" spans="1:11" ht="17.25" customHeight="1">
      <c r="A92" s="114" t="s">
        <v>148</v>
      </c>
      <c r="B92" s="154" t="s">
        <v>111</v>
      </c>
      <c r="C92" s="156"/>
      <c r="D92" s="154">
        <f>'[2]2016'!E92</f>
        <v>20</v>
      </c>
      <c r="E92" s="154">
        <f>'[2]2016'!F92</f>
        <v>20</v>
      </c>
      <c r="F92" s="154">
        <f>'[2]2016'!G92</f>
        <v>20</v>
      </c>
      <c r="G92" s="154">
        <f>'[2]2016'!H92</f>
        <v>20</v>
      </c>
      <c r="H92" s="154">
        <f>'[2]2016'!I92</f>
        <v>20</v>
      </c>
      <c r="I92" s="154">
        <f>'[2]2016'!J92</f>
        <v>20</v>
      </c>
      <c r="J92" s="154">
        <v>20</v>
      </c>
      <c r="K92" s="154">
        <v>20</v>
      </c>
    </row>
    <row r="93" spans="1:11" ht="15.75" customHeight="1">
      <c r="A93" s="114" t="s">
        <v>149</v>
      </c>
      <c r="B93" s="154" t="s">
        <v>111</v>
      </c>
      <c r="C93" s="156"/>
      <c r="D93" s="154">
        <f>'[2]2016'!E93</f>
        <v>5600</v>
      </c>
      <c r="E93" s="154">
        <f>'[2]2016'!F93</f>
        <v>5800</v>
      </c>
      <c r="F93" s="154">
        <f>'[2]2016'!G93</f>
        <v>5600</v>
      </c>
      <c r="G93" s="154">
        <f>'[2]2016'!H93</f>
        <v>5900</v>
      </c>
      <c r="H93" s="154">
        <f>'[2]2016'!I93</f>
        <v>5800</v>
      </c>
      <c r="I93" s="154">
        <f>'[2]2016'!J93</f>
        <v>6000</v>
      </c>
      <c r="J93" s="154">
        <v>6500</v>
      </c>
      <c r="K93" s="154">
        <v>6500</v>
      </c>
    </row>
    <row r="94" spans="1:11" ht="15">
      <c r="A94" s="114" t="s">
        <v>136</v>
      </c>
      <c r="B94" s="154" t="s">
        <v>106</v>
      </c>
      <c r="C94" s="156"/>
      <c r="D94" s="154">
        <v>10</v>
      </c>
      <c r="E94" s="154">
        <v>10</v>
      </c>
      <c r="F94" s="154">
        <v>10</v>
      </c>
      <c r="G94" s="154">
        <v>10</v>
      </c>
      <c r="H94" s="154">
        <v>10</v>
      </c>
      <c r="I94" s="154">
        <v>10</v>
      </c>
      <c r="J94" s="154">
        <v>10</v>
      </c>
      <c r="K94" s="154">
        <v>10</v>
      </c>
    </row>
    <row r="95" spans="1:11" ht="15">
      <c r="A95" s="114" t="s">
        <v>81</v>
      </c>
      <c r="B95" s="154"/>
      <c r="C95" s="156"/>
      <c r="D95" s="154"/>
      <c r="E95" s="154"/>
      <c r="F95" s="154"/>
      <c r="G95" s="154"/>
      <c r="H95" s="154"/>
      <c r="I95" s="154"/>
      <c r="J95" s="154"/>
      <c r="K95" s="154"/>
    </row>
    <row r="96" spans="1:11" ht="15">
      <c r="A96" s="114" t="s">
        <v>137</v>
      </c>
      <c r="B96" s="154" t="s">
        <v>106</v>
      </c>
      <c r="C96" s="156"/>
      <c r="D96" s="154">
        <v>6</v>
      </c>
      <c r="E96" s="154">
        <v>6</v>
      </c>
      <c r="F96" s="154">
        <f aca="true" t="shared" si="1" ref="F96:K96">$D$96</f>
        <v>6</v>
      </c>
      <c r="G96" s="154">
        <f t="shared" si="1"/>
        <v>6</v>
      </c>
      <c r="H96" s="154">
        <f t="shared" si="1"/>
        <v>6</v>
      </c>
      <c r="I96" s="154">
        <f t="shared" si="1"/>
        <v>6</v>
      </c>
      <c r="J96" s="154">
        <f t="shared" si="1"/>
        <v>6</v>
      </c>
      <c r="K96" s="154">
        <f t="shared" si="1"/>
        <v>6</v>
      </c>
    </row>
    <row r="97" spans="1:11" ht="15">
      <c r="A97" s="114" t="s">
        <v>138</v>
      </c>
      <c r="B97" s="154" t="s">
        <v>106</v>
      </c>
      <c r="C97" s="156"/>
      <c r="D97" s="154">
        <f>'[2]2016'!E97</f>
        <v>5</v>
      </c>
      <c r="E97" s="154">
        <f>'[2]2016'!F97</f>
        <v>5</v>
      </c>
      <c r="F97" s="154">
        <f>'[2]2016'!G97</f>
        <v>5</v>
      </c>
      <c r="G97" s="154">
        <f>'[2]2016'!H97</f>
        <v>5</v>
      </c>
      <c r="H97" s="154">
        <f>'[2]2016'!I97</f>
        <v>5</v>
      </c>
      <c r="I97" s="154">
        <f>'[2]2016'!J97</f>
        <v>5</v>
      </c>
      <c r="J97" s="154">
        <v>5</v>
      </c>
      <c r="K97" s="154">
        <v>5</v>
      </c>
    </row>
    <row r="98" spans="1:11" ht="45">
      <c r="A98" s="120" t="s">
        <v>139</v>
      </c>
      <c r="B98" s="154" t="s">
        <v>106</v>
      </c>
      <c r="C98" s="156"/>
      <c r="D98" s="154">
        <f>'[2]2016'!E98</f>
        <v>1</v>
      </c>
      <c r="E98" s="154">
        <f>'[2]2016'!F98</f>
        <v>1</v>
      </c>
      <c r="F98" s="154">
        <f>'[2]2016'!G98</f>
        <v>1</v>
      </c>
      <c r="G98" s="154">
        <f>'[2]2016'!H98</f>
        <v>1</v>
      </c>
      <c r="H98" s="154">
        <f>'[2]2016'!I98</f>
        <v>1</v>
      </c>
      <c r="I98" s="154">
        <f>'[2]2016'!J98</f>
        <v>1</v>
      </c>
      <c r="J98" s="154">
        <v>1</v>
      </c>
      <c r="K98" s="154">
        <v>1</v>
      </c>
    </row>
    <row r="99" spans="1:11" ht="45">
      <c r="A99" s="120" t="s">
        <v>140</v>
      </c>
      <c r="B99" s="154" t="s">
        <v>111</v>
      </c>
      <c r="C99" s="156"/>
      <c r="D99" s="154">
        <v>500</v>
      </c>
      <c r="E99" s="154">
        <v>500</v>
      </c>
      <c r="F99" s="154">
        <v>510</v>
      </c>
      <c r="G99" s="154">
        <v>520</v>
      </c>
      <c r="H99" s="154">
        <v>530</v>
      </c>
      <c r="I99" s="154">
        <v>540</v>
      </c>
      <c r="J99" s="154">
        <v>550</v>
      </c>
      <c r="K99" s="154">
        <v>570</v>
      </c>
    </row>
    <row r="100" spans="1:11" ht="14.25">
      <c r="A100" s="119" t="s">
        <v>141</v>
      </c>
      <c r="B100" s="154"/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1:11" ht="15">
      <c r="A101" s="114" t="s">
        <v>142</v>
      </c>
      <c r="B101" s="130" t="s">
        <v>144</v>
      </c>
      <c r="C101" s="156"/>
      <c r="D101" s="154">
        <v>869</v>
      </c>
      <c r="E101" s="154">
        <v>870</v>
      </c>
      <c r="F101" s="154">
        <v>870</v>
      </c>
      <c r="G101" s="154">
        <v>900</v>
      </c>
      <c r="H101" s="154">
        <v>900</v>
      </c>
      <c r="I101" s="154">
        <v>920</v>
      </c>
      <c r="J101" s="154">
        <v>920</v>
      </c>
      <c r="K101" s="154">
        <v>950</v>
      </c>
    </row>
    <row r="102" spans="1:11" ht="15" customHeight="1">
      <c r="A102" s="114" t="s">
        <v>143</v>
      </c>
      <c r="B102" s="130" t="s">
        <v>144</v>
      </c>
      <c r="C102" s="156"/>
      <c r="D102" s="154">
        <v>5450</v>
      </c>
      <c r="E102" s="154">
        <v>5470</v>
      </c>
      <c r="F102" s="154">
        <v>5470</v>
      </c>
      <c r="G102" s="154">
        <v>5500</v>
      </c>
      <c r="H102" s="154">
        <v>5500</v>
      </c>
      <c r="I102" s="154">
        <v>5550</v>
      </c>
      <c r="J102" s="154">
        <v>5550</v>
      </c>
      <c r="K102" s="154">
        <v>5800</v>
      </c>
    </row>
    <row r="103" spans="1:11" ht="15">
      <c r="A103" s="114" t="s">
        <v>150</v>
      </c>
      <c r="B103" s="154"/>
      <c r="C103" s="156"/>
      <c r="D103" s="154"/>
      <c r="E103" s="154"/>
      <c r="F103" s="154"/>
      <c r="G103" s="154"/>
      <c r="H103" s="154"/>
      <c r="I103" s="154"/>
      <c r="J103" s="154"/>
      <c r="K103" s="154"/>
    </row>
    <row r="104" spans="1:11" ht="15">
      <c r="A104" s="114" t="s">
        <v>151</v>
      </c>
      <c r="B104" s="130" t="s">
        <v>144</v>
      </c>
      <c r="C104" s="156"/>
      <c r="D104" s="154">
        <v>5050</v>
      </c>
      <c r="E104" s="154">
        <v>5070</v>
      </c>
      <c r="F104" s="154">
        <v>5070</v>
      </c>
      <c r="G104" s="154">
        <v>5100</v>
      </c>
      <c r="H104" s="154">
        <v>5100</v>
      </c>
      <c r="I104" s="154">
        <v>5100</v>
      </c>
      <c r="J104" s="154">
        <v>5100</v>
      </c>
      <c r="K104" s="154">
        <v>5250</v>
      </c>
    </row>
    <row r="105" spans="1:11" ht="15">
      <c r="A105" s="114" t="s">
        <v>152</v>
      </c>
      <c r="B105" s="130" t="s">
        <v>144</v>
      </c>
      <c r="C105" s="156"/>
      <c r="D105" s="154">
        <v>400</v>
      </c>
      <c r="E105" s="154">
        <v>400</v>
      </c>
      <c r="F105" s="154">
        <v>400</v>
      </c>
      <c r="G105" s="154">
        <v>400</v>
      </c>
      <c r="H105" s="154">
        <v>400</v>
      </c>
      <c r="I105" s="154">
        <v>450</v>
      </c>
      <c r="J105" s="154">
        <v>450</v>
      </c>
      <c r="K105" s="154">
        <v>550</v>
      </c>
    </row>
    <row r="106" spans="1:11" ht="14.25">
      <c r="A106" s="119" t="s">
        <v>163</v>
      </c>
      <c r="B106" s="154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ht="15">
      <c r="A107" s="114" t="s">
        <v>153</v>
      </c>
      <c r="B107" s="154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1" ht="15">
      <c r="A108" s="114" t="s">
        <v>159</v>
      </c>
      <c r="B108" s="154" t="s">
        <v>106</v>
      </c>
      <c r="C108" s="156"/>
      <c r="D108" s="154">
        <v>152</v>
      </c>
      <c r="E108" s="154">
        <v>167</v>
      </c>
      <c r="F108" s="110">
        <v>162</v>
      </c>
      <c r="G108" s="110">
        <v>163</v>
      </c>
      <c r="H108" s="110">
        <v>159</v>
      </c>
      <c r="I108" s="110">
        <v>157</v>
      </c>
      <c r="J108" s="110">
        <v>157</v>
      </c>
      <c r="K108" s="110">
        <v>153</v>
      </c>
    </row>
    <row r="109" spans="1:11" ht="15">
      <c r="A109" s="114" t="s">
        <v>92</v>
      </c>
      <c r="B109" s="154"/>
      <c r="C109" s="156"/>
      <c r="D109" s="154"/>
      <c r="E109" s="154"/>
      <c r="F109" s="177"/>
      <c r="G109" s="177"/>
      <c r="H109" s="156"/>
      <c r="I109" s="110"/>
      <c r="J109" s="156"/>
      <c r="K109" s="110"/>
    </row>
    <row r="110" spans="1:11" ht="15">
      <c r="A110" s="120" t="s">
        <v>154</v>
      </c>
      <c r="B110" s="154" t="s">
        <v>106</v>
      </c>
      <c r="C110" s="156"/>
      <c r="D110" s="154">
        <v>151</v>
      </c>
      <c r="E110" s="154">
        <v>166</v>
      </c>
      <c r="F110" s="110">
        <v>162</v>
      </c>
      <c r="G110" s="110">
        <v>162</v>
      </c>
      <c r="H110" s="110">
        <v>159</v>
      </c>
      <c r="I110" s="110">
        <v>157</v>
      </c>
      <c r="J110" s="110">
        <v>157</v>
      </c>
      <c r="K110" s="110">
        <v>153</v>
      </c>
    </row>
    <row r="111" spans="1:11" ht="15">
      <c r="A111" s="120" t="s">
        <v>155</v>
      </c>
      <c r="B111" s="154" t="s">
        <v>106</v>
      </c>
      <c r="C111" s="156"/>
      <c r="D111" s="154">
        <v>1</v>
      </c>
      <c r="E111" s="154">
        <v>1</v>
      </c>
      <c r="F111" s="110">
        <v>0</v>
      </c>
      <c r="G111" s="110">
        <v>1</v>
      </c>
      <c r="H111" s="110">
        <v>0</v>
      </c>
      <c r="I111" s="110">
        <v>0</v>
      </c>
      <c r="J111" s="110">
        <v>0</v>
      </c>
      <c r="K111" s="110">
        <v>0</v>
      </c>
    </row>
    <row r="112" spans="1:11" ht="15">
      <c r="A112" s="120" t="s">
        <v>156</v>
      </c>
      <c r="B112" s="154" t="s">
        <v>106</v>
      </c>
      <c r="C112" s="156"/>
      <c r="D112" s="154"/>
      <c r="E112" s="154"/>
      <c r="F112" s="156"/>
      <c r="G112" s="156"/>
      <c r="H112" s="156"/>
      <c r="I112" s="156"/>
      <c r="J112" s="156"/>
      <c r="K112" s="156"/>
    </row>
    <row r="113" spans="1:11" ht="15">
      <c r="A113" s="120" t="s">
        <v>157</v>
      </c>
      <c r="B113" s="154" t="s">
        <v>187</v>
      </c>
      <c r="C113" s="156"/>
      <c r="D113" s="159">
        <v>274179</v>
      </c>
      <c r="E113" s="159">
        <v>294800</v>
      </c>
      <c r="F113" s="159">
        <v>301369</v>
      </c>
      <c r="G113" s="159">
        <v>301723</v>
      </c>
      <c r="H113" s="159">
        <v>300364</v>
      </c>
      <c r="I113" s="159">
        <v>296364</v>
      </c>
      <c r="J113" s="159">
        <v>303618</v>
      </c>
      <c r="K113" s="159">
        <v>295618</v>
      </c>
    </row>
    <row r="114" spans="1:11" ht="30">
      <c r="A114" s="120" t="s">
        <v>158</v>
      </c>
      <c r="B114" s="154" t="s">
        <v>187</v>
      </c>
      <c r="C114" s="156"/>
      <c r="D114" s="159">
        <v>21942</v>
      </c>
      <c r="E114" s="159">
        <v>47665.8</v>
      </c>
      <c r="F114" s="159">
        <v>55943.9</v>
      </c>
      <c r="G114" s="159">
        <v>58044.2</v>
      </c>
      <c r="H114" s="159">
        <v>54938.4</v>
      </c>
      <c r="I114" s="159">
        <v>58138.4</v>
      </c>
      <c r="J114" s="159">
        <v>53192</v>
      </c>
      <c r="K114" s="159">
        <v>59852</v>
      </c>
    </row>
    <row r="115" spans="1:11" ht="30">
      <c r="A115" s="120" t="s">
        <v>160</v>
      </c>
      <c r="B115" s="154" t="s">
        <v>111</v>
      </c>
      <c r="C115" s="156"/>
      <c r="D115" s="153">
        <v>5022</v>
      </c>
      <c r="E115" s="153">
        <v>2375</v>
      </c>
      <c r="F115" s="153">
        <v>2455</v>
      </c>
      <c r="G115" s="153">
        <v>2513</v>
      </c>
      <c r="H115" s="153">
        <v>2219</v>
      </c>
      <c r="I115" s="153">
        <v>2455</v>
      </c>
      <c r="J115" s="153">
        <v>2099</v>
      </c>
      <c r="K115" s="153">
        <v>2211</v>
      </c>
    </row>
    <row r="116" spans="1:11" ht="30">
      <c r="A116" s="120" t="s">
        <v>161</v>
      </c>
      <c r="B116" s="154" t="s">
        <v>111</v>
      </c>
      <c r="C116" s="156"/>
      <c r="D116" s="153">
        <v>1431</v>
      </c>
      <c r="E116" s="153">
        <v>2013</v>
      </c>
      <c r="F116" s="153">
        <v>2445</v>
      </c>
      <c r="G116" s="153">
        <v>2610</v>
      </c>
      <c r="H116" s="153">
        <v>2510</v>
      </c>
      <c r="I116" s="153">
        <v>2679</v>
      </c>
      <c r="J116" s="153">
        <v>2599</v>
      </c>
      <c r="K116" s="153">
        <v>2712</v>
      </c>
    </row>
    <row r="117" spans="1:11" ht="30">
      <c r="A117" s="120" t="s">
        <v>162</v>
      </c>
      <c r="B117" s="154" t="s">
        <v>187</v>
      </c>
      <c r="C117" s="156"/>
      <c r="D117" s="159" t="s">
        <v>266</v>
      </c>
      <c r="E117" s="159">
        <v>4065.5</v>
      </c>
      <c r="F117" s="159">
        <v>5721.9</v>
      </c>
      <c r="G117" s="159">
        <v>3821.3</v>
      </c>
      <c r="H117" s="159">
        <v>5005.5</v>
      </c>
      <c r="I117" s="159">
        <v>3074.3</v>
      </c>
      <c r="J117" s="159">
        <v>4746</v>
      </c>
      <c r="K117" s="159">
        <v>3086</v>
      </c>
    </row>
    <row r="118" spans="1:11" ht="45">
      <c r="A118" s="120" t="s">
        <v>170</v>
      </c>
      <c r="B118" s="154" t="s">
        <v>111</v>
      </c>
      <c r="C118" s="156"/>
      <c r="D118" s="154">
        <v>107</v>
      </c>
      <c r="E118" s="154">
        <v>132</v>
      </c>
      <c r="F118" s="154">
        <v>224</v>
      </c>
      <c r="G118" s="154">
        <v>151</v>
      </c>
      <c r="H118" s="154">
        <v>248</v>
      </c>
      <c r="I118" s="154">
        <v>199</v>
      </c>
      <c r="J118" s="154">
        <v>201</v>
      </c>
      <c r="K118" s="154">
        <v>149</v>
      </c>
    </row>
    <row r="119" spans="1:11" ht="30">
      <c r="A119" s="120" t="s">
        <v>164</v>
      </c>
      <c r="B119" s="154" t="s">
        <v>111</v>
      </c>
      <c r="C119" s="156"/>
      <c r="D119" s="154">
        <v>107</v>
      </c>
      <c r="E119" s="154">
        <v>132</v>
      </c>
      <c r="F119" s="154">
        <v>224</v>
      </c>
      <c r="G119" s="154">
        <v>151</v>
      </c>
      <c r="H119" s="154">
        <v>248</v>
      </c>
      <c r="I119" s="154">
        <v>199</v>
      </c>
      <c r="J119" s="154">
        <v>201</v>
      </c>
      <c r="K119" s="154">
        <v>149</v>
      </c>
    </row>
    <row r="120" spans="1:11" ht="14.25">
      <c r="A120" s="124" t="s">
        <v>165</v>
      </c>
      <c r="B120" s="154"/>
      <c r="C120" s="156"/>
      <c r="D120" s="154"/>
      <c r="E120" s="154"/>
      <c r="F120" s="154"/>
      <c r="G120" s="154"/>
      <c r="H120" s="154"/>
      <c r="I120" s="154"/>
      <c r="J120" s="154"/>
      <c r="K120" s="154"/>
    </row>
    <row r="121" spans="1:11" s="135" customFormat="1" ht="30">
      <c r="A121" s="120" t="s">
        <v>166</v>
      </c>
      <c r="B121" s="154" t="s">
        <v>188</v>
      </c>
      <c r="C121" s="156"/>
      <c r="D121" s="159">
        <v>12.9</v>
      </c>
      <c r="E121" s="159">
        <v>12.9</v>
      </c>
      <c r="F121" s="178">
        <v>14</v>
      </c>
      <c r="G121" s="178">
        <v>14.5</v>
      </c>
      <c r="H121" s="178">
        <v>15</v>
      </c>
      <c r="I121" s="178">
        <v>15.5</v>
      </c>
      <c r="J121" s="178">
        <v>16</v>
      </c>
      <c r="K121" s="178">
        <v>16.5</v>
      </c>
    </row>
    <row r="122" spans="1:11" ht="14.25">
      <c r="A122" s="124" t="s">
        <v>171</v>
      </c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</row>
    <row r="123" spans="1:11" ht="30">
      <c r="A123" s="120" t="s">
        <v>168</v>
      </c>
      <c r="B123" s="154" t="s">
        <v>189</v>
      </c>
      <c r="C123" s="156"/>
      <c r="D123" s="154">
        <v>36.2</v>
      </c>
      <c r="E123" s="154">
        <v>36.2</v>
      </c>
      <c r="F123" s="154">
        <v>37.5</v>
      </c>
      <c r="G123" s="154">
        <v>37.5</v>
      </c>
      <c r="H123" s="154">
        <v>38</v>
      </c>
      <c r="I123" s="154">
        <v>38</v>
      </c>
      <c r="J123" s="154">
        <v>38.5</v>
      </c>
      <c r="K123" s="154">
        <v>38.5</v>
      </c>
    </row>
    <row r="124" spans="1:11" ht="30">
      <c r="A124" s="120" t="s">
        <v>169</v>
      </c>
      <c r="B124" s="154" t="s">
        <v>189</v>
      </c>
      <c r="C124" s="137"/>
      <c r="D124" s="159">
        <v>12.9</v>
      </c>
      <c r="E124" s="159">
        <v>12.9</v>
      </c>
      <c r="F124" s="159">
        <v>14</v>
      </c>
      <c r="G124" s="159">
        <v>14.5</v>
      </c>
      <c r="H124" s="159">
        <v>15</v>
      </c>
      <c r="I124" s="159">
        <v>15.5</v>
      </c>
      <c r="J124" s="159">
        <v>16</v>
      </c>
      <c r="K124" s="159">
        <v>16.5</v>
      </c>
    </row>
    <row r="125" spans="1:11" ht="18" customHeight="1">
      <c r="A125" s="120" t="s">
        <v>181</v>
      </c>
      <c r="B125" s="154" t="s">
        <v>106</v>
      </c>
      <c r="C125" s="156"/>
      <c r="D125" s="154">
        <v>6</v>
      </c>
      <c r="E125" s="154">
        <v>6</v>
      </c>
      <c r="F125" s="154">
        <v>8</v>
      </c>
      <c r="G125" s="154">
        <v>10</v>
      </c>
      <c r="H125" s="154">
        <v>12</v>
      </c>
      <c r="I125" s="154">
        <v>12</v>
      </c>
      <c r="J125" s="154">
        <v>12</v>
      </c>
      <c r="K125" s="154">
        <v>12</v>
      </c>
    </row>
    <row r="126" spans="1:11" ht="19.5" customHeight="1">
      <c r="A126" s="138" t="s">
        <v>182</v>
      </c>
      <c r="B126" s="154" t="s">
        <v>106</v>
      </c>
      <c r="C126" s="156"/>
      <c r="D126" s="154">
        <v>403</v>
      </c>
      <c r="E126" s="154">
        <v>497</v>
      </c>
      <c r="F126" s="154">
        <v>505</v>
      </c>
      <c r="G126" s="154">
        <v>505</v>
      </c>
      <c r="H126" s="154">
        <v>515</v>
      </c>
      <c r="I126" s="154">
        <v>515</v>
      </c>
      <c r="J126" s="154">
        <v>525</v>
      </c>
      <c r="K126" s="154">
        <v>525</v>
      </c>
    </row>
    <row r="127" spans="1:11" s="142" customFormat="1" ht="28.5" customHeight="1">
      <c r="A127" s="139" t="s">
        <v>183</v>
      </c>
      <c r="B127" s="154" t="s">
        <v>188</v>
      </c>
      <c r="C127" s="156"/>
      <c r="D127" s="97">
        <v>2362</v>
      </c>
      <c r="E127" s="97">
        <v>2362</v>
      </c>
      <c r="F127" s="97">
        <v>2862</v>
      </c>
      <c r="G127" s="97">
        <v>2862</v>
      </c>
      <c r="H127" s="97">
        <v>2862</v>
      </c>
      <c r="I127" s="97">
        <v>2862</v>
      </c>
      <c r="J127" s="97">
        <v>3262</v>
      </c>
      <c r="K127" s="97">
        <v>3262</v>
      </c>
    </row>
    <row r="128" ht="15.75" customHeight="1"/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35433070866141736" right="0.15748031496062992" top="0.2755905511811024" bottom="0.2362204724409449" header="0.2755905511811024" footer="0.1968503937007874"/>
  <pageSetup fitToHeight="7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41" sqref="F41"/>
    </sheetView>
  </sheetViews>
  <sheetFormatPr defaultColWidth="9.00390625" defaultRowHeight="12.75"/>
  <cols>
    <col min="1" max="1" width="33.625" style="143" customWidth="1"/>
    <col min="2" max="2" width="11.375" style="144" customWidth="1"/>
    <col min="3" max="3" width="12.75390625" style="145" hidden="1" customWidth="1"/>
    <col min="4" max="5" width="12.75390625" style="145" bestFit="1" customWidth="1"/>
    <col min="6" max="6" width="14.375" style="145" customWidth="1"/>
    <col min="7" max="7" width="15.00390625" style="145" customWidth="1"/>
    <col min="8" max="10" width="12.75390625" style="145" bestFit="1" customWidth="1"/>
    <col min="11" max="11" width="13.125" style="145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210" t="s">
        <v>191</v>
      </c>
      <c r="B2" s="211"/>
      <c r="C2" s="211"/>
      <c r="D2" s="211"/>
      <c r="E2" s="211"/>
      <c r="F2" s="211"/>
      <c r="G2" s="211"/>
      <c r="H2" s="211"/>
      <c r="I2" s="211"/>
      <c r="J2" s="209"/>
      <c r="K2" s="209"/>
    </row>
    <row r="3" spans="1:11" ht="17.25" customHeight="1">
      <c r="A3" s="205" t="s">
        <v>192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4" customHeight="1">
      <c r="A4" s="207" t="s">
        <v>302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212" t="s">
        <v>9</v>
      </c>
      <c r="B6" s="107" t="s">
        <v>1</v>
      </c>
      <c r="C6" s="181" t="s">
        <v>50</v>
      </c>
      <c r="D6" s="181" t="s">
        <v>268</v>
      </c>
      <c r="E6" s="181" t="s">
        <v>303</v>
      </c>
      <c r="F6" s="215" t="s">
        <v>262</v>
      </c>
      <c r="G6" s="215"/>
      <c r="H6" s="215" t="s">
        <v>280</v>
      </c>
      <c r="I6" s="215"/>
      <c r="J6" s="215" t="s">
        <v>304</v>
      </c>
      <c r="K6" s="215"/>
    </row>
    <row r="7" spans="1:11" ht="12.75">
      <c r="A7" s="213"/>
      <c r="B7" s="107" t="s">
        <v>2</v>
      </c>
      <c r="C7" s="107" t="s">
        <v>3</v>
      </c>
      <c r="D7" s="181" t="s">
        <v>3</v>
      </c>
      <c r="E7" s="181" t="s">
        <v>4</v>
      </c>
      <c r="F7" s="180" t="s">
        <v>5</v>
      </c>
      <c r="G7" s="181" t="s">
        <v>6</v>
      </c>
      <c r="H7" s="180" t="s">
        <v>5</v>
      </c>
      <c r="I7" s="181" t="s">
        <v>6</v>
      </c>
      <c r="J7" s="180" t="s">
        <v>5</v>
      </c>
      <c r="K7" s="181" t="s">
        <v>6</v>
      </c>
    </row>
    <row r="8" spans="1:11" ht="28.5">
      <c r="A8" s="108" t="s">
        <v>62</v>
      </c>
      <c r="B8" s="107"/>
      <c r="C8" s="107"/>
      <c r="D8" s="181"/>
      <c r="E8" s="181"/>
      <c r="F8" s="180"/>
      <c r="G8" s="181"/>
      <c r="H8" s="180"/>
      <c r="I8" s="181"/>
      <c r="J8" s="180"/>
      <c r="K8" s="181"/>
    </row>
    <row r="9" spans="1:11" ht="25.5" customHeight="1">
      <c r="A9" s="179" t="s">
        <v>63</v>
      </c>
      <c r="B9" s="110"/>
      <c r="C9" s="111">
        <v>17151625</v>
      </c>
      <c r="D9" s="153"/>
      <c r="E9" s="153"/>
      <c r="F9" s="153"/>
      <c r="G9" s="153"/>
      <c r="H9" s="153"/>
      <c r="I9" s="153"/>
      <c r="J9" s="153"/>
      <c r="K9" s="153"/>
    </row>
    <row r="10" spans="1:11" ht="15">
      <c r="A10" s="112" t="s">
        <v>64</v>
      </c>
      <c r="B10" s="154" t="s">
        <v>111</v>
      </c>
      <c r="C10" s="156"/>
      <c r="D10" s="153">
        <v>13901</v>
      </c>
      <c r="E10" s="153">
        <v>14000</v>
      </c>
      <c r="F10" s="153">
        <v>14300</v>
      </c>
      <c r="G10" s="153">
        <v>14500</v>
      </c>
      <c r="H10" s="153">
        <f>'[3]2018'!I10</f>
        <v>14500</v>
      </c>
      <c r="I10" s="153">
        <v>14700</v>
      </c>
      <c r="J10" s="153">
        <v>14800</v>
      </c>
      <c r="K10" s="153">
        <v>15000</v>
      </c>
    </row>
    <row r="11" spans="1:11" ht="18" customHeight="1">
      <c r="A11" s="112" t="s">
        <v>65</v>
      </c>
      <c r="B11" s="154" t="s">
        <v>111</v>
      </c>
      <c r="C11" s="111">
        <v>1300</v>
      </c>
      <c r="D11" s="153">
        <v>13554</v>
      </c>
      <c r="E11" s="153">
        <v>13600</v>
      </c>
      <c r="F11" s="153">
        <v>14500</v>
      </c>
      <c r="G11" s="153">
        <v>14700</v>
      </c>
      <c r="H11" s="153">
        <v>14800</v>
      </c>
      <c r="I11" s="153">
        <v>15000</v>
      </c>
      <c r="J11" s="153">
        <v>15100</v>
      </c>
      <c r="K11" s="153">
        <v>15500</v>
      </c>
    </row>
    <row r="12" spans="1:11" ht="15">
      <c r="A12" s="112" t="s">
        <v>66</v>
      </c>
      <c r="B12" s="154" t="s">
        <v>111</v>
      </c>
      <c r="C12" s="156"/>
      <c r="D12" s="153">
        <v>13727</v>
      </c>
      <c r="E12" s="153">
        <v>13900</v>
      </c>
      <c r="F12" s="153">
        <v>14400</v>
      </c>
      <c r="G12" s="153">
        <v>14600</v>
      </c>
      <c r="H12" s="153">
        <v>14650</v>
      </c>
      <c r="I12" s="153">
        <v>14850</v>
      </c>
      <c r="J12" s="153">
        <v>14950</v>
      </c>
      <c r="K12" s="153">
        <v>15150</v>
      </c>
    </row>
    <row r="13" spans="1:11" ht="15">
      <c r="A13" s="112" t="s">
        <v>67</v>
      </c>
      <c r="B13" s="154" t="s">
        <v>36</v>
      </c>
      <c r="C13" s="156"/>
      <c r="D13" s="154">
        <v>1.01</v>
      </c>
      <c r="E13" s="154">
        <v>1.02</v>
      </c>
      <c r="F13" s="154">
        <v>1.03</v>
      </c>
      <c r="G13" s="154">
        <v>1.04</v>
      </c>
      <c r="H13" s="154">
        <v>1.05</v>
      </c>
      <c r="I13" s="154">
        <v>1.06</v>
      </c>
      <c r="J13" s="154">
        <v>1.07</v>
      </c>
      <c r="K13" s="154">
        <v>1.08</v>
      </c>
    </row>
    <row r="14" spans="1:11" ht="15">
      <c r="A14" s="112" t="s">
        <v>68</v>
      </c>
      <c r="B14" s="110" t="s">
        <v>111</v>
      </c>
      <c r="C14" s="156"/>
      <c r="D14" s="154">
        <v>160</v>
      </c>
      <c r="E14" s="154">
        <v>170</v>
      </c>
      <c r="F14" s="154">
        <v>185</v>
      </c>
      <c r="G14" s="154">
        <v>180</v>
      </c>
      <c r="H14" s="154">
        <v>190</v>
      </c>
      <c r="I14" s="154">
        <v>200</v>
      </c>
      <c r="J14" s="154">
        <v>210</v>
      </c>
      <c r="K14" s="154">
        <v>215</v>
      </c>
    </row>
    <row r="15" spans="1:11" ht="15">
      <c r="A15" s="114" t="s">
        <v>69</v>
      </c>
      <c r="B15" s="154" t="s">
        <v>111</v>
      </c>
      <c r="C15" s="156"/>
      <c r="D15" s="154">
        <v>180</v>
      </c>
      <c r="E15" s="154">
        <v>190</v>
      </c>
      <c r="F15" s="154">
        <v>200</v>
      </c>
      <c r="G15" s="154">
        <v>210</v>
      </c>
      <c r="H15" s="154">
        <v>220</v>
      </c>
      <c r="I15" s="154">
        <v>230</v>
      </c>
      <c r="J15" s="154">
        <v>240</v>
      </c>
      <c r="K15" s="154">
        <v>250</v>
      </c>
    </row>
    <row r="16" spans="1:11" ht="15">
      <c r="A16" s="114" t="s">
        <v>70</v>
      </c>
      <c r="B16" s="154" t="s">
        <v>111</v>
      </c>
      <c r="C16" s="111">
        <v>12038</v>
      </c>
      <c r="D16" s="153">
        <v>74</v>
      </c>
      <c r="E16" s="153">
        <v>60</v>
      </c>
      <c r="F16" s="153">
        <v>55</v>
      </c>
      <c r="G16" s="153">
        <v>50</v>
      </c>
      <c r="H16" s="153">
        <v>55</v>
      </c>
      <c r="I16" s="153">
        <v>45</v>
      </c>
      <c r="J16" s="153">
        <v>40</v>
      </c>
      <c r="K16" s="153">
        <v>35</v>
      </c>
    </row>
    <row r="17" spans="1:11" ht="15">
      <c r="A17" s="114" t="s">
        <v>71</v>
      </c>
      <c r="B17" s="154" t="s">
        <v>111</v>
      </c>
      <c r="C17" s="156"/>
      <c r="D17" s="154">
        <v>740</v>
      </c>
      <c r="E17" s="154">
        <v>750</v>
      </c>
      <c r="F17" s="154">
        <v>760</v>
      </c>
      <c r="G17" s="154">
        <v>770</v>
      </c>
      <c r="H17" s="154">
        <v>780</v>
      </c>
      <c r="I17" s="154">
        <v>800</v>
      </c>
      <c r="J17" s="154">
        <v>840</v>
      </c>
      <c r="K17" s="154">
        <v>850</v>
      </c>
    </row>
    <row r="18" spans="1:11" ht="26.25" customHeight="1">
      <c r="A18" s="179" t="s">
        <v>72</v>
      </c>
      <c r="B18" s="154" t="s">
        <v>111</v>
      </c>
      <c r="C18" s="111">
        <v>3634</v>
      </c>
      <c r="D18" s="153">
        <v>248</v>
      </c>
      <c r="E18" s="153">
        <v>250</v>
      </c>
      <c r="F18" s="153">
        <v>260</v>
      </c>
      <c r="G18" s="153">
        <v>300</v>
      </c>
      <c r="H18" s="153">
        <v>320</v>
      </c>
      <c r="I18" s="153">
        <v>350</v>
      </c>
      <c r="J18" s="153">
        <v>400</v>
      </c>
      <c r="K18" s="153">
        <v>450</v>
      </c>
    </row>
    <row r="19" spans="1:11" ht="15">
      <c r="A19" s="115" t="s">
        <v>73</v>
      </c>
      <c r="B19" s="154" t="s">
        <v>111</v>
      </c>
      <c r="C19" s="156">
        <v>0.029</v>
      </c>
      <c r="D19" s="154">
        <v>611</v>
      </c>
      <c r="E19" s="154">
        <v>620</v>
      </c>
      <c r="F19" s="154">
        <v>630</v>
      </c>
      <c r="G19" s="154">
        <v>650</v>
      </c>
      <c r="H19" s="154">
        <v>670</v>
      </c>
      <c r="I19" s="154">
        <v>680</v>
      </c>
      <c r="J19" s="154">
        <v>700</v>
      </c>
      <c r="K19" s="154">
        <v>750</v>
      </c>
    </row>
    <row r="20" spans="1:11" ht="15">
      <c r="A20" s="114" t="s">
        <v>74</v>
      </c>
      <c r="B20" s="154"/>
      <c r="C20" s="156"/>
      <c r="D20" s="154"/>
      <c r="E20" s="154"/>
      <c r="F20" s="154"/>
      <c r="G20" s="154"/>
      <c r="H20" s="154"/>
      <c r="I20" s="154"/>
      <c r="J20" s="154"/>
      <c r="K20" s="154"/>
    </row>
    <row r="21" spans="1:11" ht="17.25" customHeight="1">
      <c r="A21" s="112" t="s">
        <v>75</v>
      </c>
      <c r="B21" s="110" t="s">
        <v>36</v>
      </c>
      <c r="C21" s="111">
        <v>850364</v>
      </c>
      <c r="D21" s="155">
        <v>1.05</v>
      </c>
      <c r="E21" s="155">
        <v>1.06</v>
      </c>
      <c r="F21" s="155">
        <v>1.07</v>
      </c>
      <c r="G21" s="155">
        <v>1.08</v>
      </c>
      <c r="H21" s="155">
        <v>1.09</v>
      </c>
      <c r="I21" s="155">
        <v>1.1</v>
      </c>
      <c r="J21" s="155">
        <v>1.2</v>
      </c>
      <c r="K21" s="155">
        <v>1.3</v>
      </c>
    </row>
    <row r="22" spans="1:11" ht="13.5" customHeight="1">
      <c r="A22" s="115" t="s">
        <v>76</v>
      </c>
      <c r="B22" s="110" t="s">
        <v>36</v>
      </c>
      <c r="C22" s="156">
        <v>103.8</v>
      </c>
      <c r="D22" s="155">
        <v>1.07</v>
      </c>
      <c r="E22" s="155">
        <v>1.08</v>
      </c>
      <c r="F22" s="155">
        <v>1.09</v>
      </c>
      <c r="G22" s="155">
        <v>1.1</v>
      </c>
      <c r="H22" s="155">
        <v>1.2</v>
      </c>
      <c r="I22" s="155">
        <v>1.3</v>
      </c>
      <c r="J22" s="155">
        <v>1.4</v>
      </c>
      <c r="K22" s="155">
        <v>1.5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155">
        <v>2.46</v>
      </c>
      <c r="E23" s="155">
        <v>0.8</v>
      </c>
      <c r="F23" s="155">
        <v>0.9</v>
      </c>
      <c r="G23" s="155">
        <v>0.9</v>
      </c>
      <c r="H23" s="155">
        <v>0</v>
      </c>
      <c r="I23" s="155">
        <v>0.1</v>
      </c>
      <c r="J23" s="155">
        <v>0.8</v>
      </c>
      <c r="K23" s="155">
        <v>0.9</v>
      </c>
      <c r="L23" s="117"/>
    </row>
    <row r="24" spans="1:11" ht="15">
      <c r="A24" s="115" t="s">
        <v>78</v>
      </c>
      <c r="B24" s="110" t="s">
        <v>36</v>
      </c>
      <c r="C24" s="156">
        <v>105.2</v>
      </c>
      <c r="D24" s="97">
        <v>0.83</v>
      </c>
      <c r="E24" s="97">
        <v>1.01</v>
      </c>
      <c r="F24" s="97">
        <v>1.1</v>
      </c>
      <c r="G24" s="97">
        <v>1.2</v>
      </c>
      <c r="H24" s="155">
        <v>1.2</v>
      </c>
      <c r="I24" s="97">
        <v>1.3</v>
      </c>
      <c r="J24" s="97">
        <v>1.4</v>
      </c>
      <c r="K24" s="165">
        <v>1.5</v>
      </c>
    </row>
    <row r="25" spans="1:11" ht="28.5">
      <c r="A25" s="108" t="s">
        <v>334</v>
      </c>
      <c r="B25" s="110"/>
      <c r="C25" s="116">
        <v>254212</v>
      </c>
      <c r="D25" s="153"/>
      <c r="E25" s="153"/>
      <c r="F25" s="153"/>
      <c r="G25" s="153"/>
      <c r="H25" s="153"/>
      <c r="I25" s="153"/>
      <c r="J25" s="153"/>
      <c r="K25" s="153"/>
    </row>
    <row r="26" spans="1:11" ht="30">
      <c r="A26" s="189" t="s">
        <v>349</v>
      </c>
      <c r="B26" s="187" t="s">
        <v>11</v>
      </c>
      <c r="C26" s="156">
        <v>101.7</v>
      </c>
      <c r="D26" s="188">
        <f>D27+D28+D29</f>
        <v>222348.7</v>
      </c>
      <c r="E26" s="188">
        <f aca="true" t="shared" si="0" ref="E26:K26">E27+E28+E29</f>
        <v>230595.5</v>
      </c>
      <c r="F26" s="188">
        <f t="shared" si="0"/>
        <v>199417.59999999998</v>
      </c>
      <c r="G26" s="188">
        <f t="shared" si="0"/>
        <v>205062.7</v>
      </c>
      <c r="H26" s="188">
        <f t="shared" si="0"/>
        <v>203902.80000000002</v>
      </c>
      <c r="I26" s="188">
        <f t="shared" si="0"/>
        <v>208976.6</v>
      </c>
      <c r="J26" s="188">
        <f t="shared" si="0"/>
        <v>195701.5</v>
      </c>
      <c r="K26" s="188">
        <f t="shared" si="0"/>
        <v>199932.04</v>
      </c>
    </row>
    <row r="27" spans="1:11" ht="15">
      <c r="A27" s="189" t="s">
        <v>351</v>
      </c>
      <c r="B27" s="187" t="s">
        <v>11</v>
      </c>
      <c r="C27" s="156"/>
      <c r="D27" s="188">
        <v>144283.7</v>
      </c>
      <c r="E27" s="188">
        <v>146395.1</v>
      </c>
      <c r="F27" s="190">
        <v>153847.9</v>
      </c>
      <c r="G27" s="188">
        <v>159240</v>
      </c>
      <c r="H27" s="190">
        <v>157479.2</v>
      </c>
      <c r="I27" s="188">
        <v>162353</v>
      </c>
      <c r="J27" s="190">
        <v>161221.4</v>
      </c>
      <c r="K27" s="188">
        <v>165251.94</v>
      </c>
    </row>
    <row r="28" spans="1:11" ht="15">
      <c r="A28" s="189" t="s">
        <v>352</v>
      </c>
      <c r="B28" s="187" t="s">
        <v>11</v>
      </c>
      <c r="C28" s="156"/>
      <c r="D28" s="188">
        <v>8773.2</v>
      </c>
      <c r="E28" s="188">
        <v>4811.4</v>
      </c>
      <c r="F28" s="190">
        <v>1396</v>
      </c>
      <c r="G28" s="188">
        <v>1649</v>
      </c>
      <c r="H28" s="190">
        <v>1411</v>
      </c>
      <c r="I28" s="188">
        <v>1611</v>
      </c>
      <c r="J28" s="190">
        <v>1421</v>
      </c>
      <c r="K28" s="188">
        <v>1621</v>
      </c>
    </row>
    <row r="29" spans="1:11" ht="15">
      <c r="A29" s="189" t="s">
        <v>353</v>
      </c>
      <c r="B29" s="187" t="s">
        <v>11</v>
      </c>
      <c r="C29" s="156"/>
      <c r="D29" s="188">
        <v>69291.8</v>
      </c>
      <c r="E29" s="188">
        <v>79389</v>
      </c>
      <c r="F29" s="190">
        <v>44173.7</v>
      </c>
      <c r="G29" s="188">
        <v>44173.7</v>
      </c>
      <c r="H29" s="190">
        <v>45012.6</v>
      </c>
      <c r="I29" s="188">
        <v>45012.6</v>
      </c>
      <c r="J29" s="190">
        <v>33059.1</v>
      </c>
      <c r="K29" s="188">
        <v>33059.1</v>
      </c>
    </row>
    <row r="30" spans="1:11" ht="30">
      <c r="A30" s="189" t="s">
        <v>350</v>
      </c>
      <c r="B30" s="187" t="s">
        <v>11</v>
      </c>
      <c r="C30" s="156"/>
      <c r="D30" s="188">
        <f>D31+D32+D33+D34+D35+D36+D37+D38+D39+D40+D41</f>
        <v>225064.39999999997</v>
      </c>
      <c r="E30" s="188">
        <f aca="true" t="shared" si="1" ref="E30:K30">E31+E32+E33+E34+E35+E36+E37+E38+E39+E40+E41</f>
        <v>239848.99999999994</v>
      </c>
      <c r="F30" s="188">
        <f t="shared" si="1"/>
        <v>199417.6</v>
      </c>
      <c r="G30" s="188">
        <f t="shared" si="1"/>
        <v>205062.7</v>
      </c>
      <c r="H30" s="188">
        <f t="shared" si="1"/>
        <v>203902.80000000002</v>
      </c>
      <c r="I30" s="188">
        <f t="shared" si="1"/>
        <v>208976.6</v>
      </c>
      <c r="J30" s="188">
        <f t="shared" si="1"/>
        <v>195701.5</v>
      </c>
      <c r="K30" s="188">
        <f t="shared" si="1"/>
        <v>199932</v>
      </c>
    </row>
    <row r="31" spans="1:11" ht="15">
      <c r="A31" s="189" t="s">
        <v>354</v>
      </c>
      <c r="B31" s="187" t="s">
        <v>11</v>
      </c>
      <c r="C31" s="156"/>
      <c r="D31" s="188">
        <v>64456.9</v>
      </c>
      <c r="E31" s="188">
        <v>64107.1</v>
      </c>
      <c r="F31" s="190">
        <v>66186.8</v>
      </c>
      <c r="G31" s="188">
        <v>66186.8</v>
      </c>
      <c r="H31" s="190">
        <v>112667.2</v>
      </c>
      <c r="I31" s="188">
        <v>112667.2</v>
      </c>
      <c r="J31" s="190">
        <v>116453.7</v>
      </c>
      <c r="K31" s="188">
        <v>116453.7</v>
      </c>
    </row>
    <row r="32" spans="1:11" ht="15">
      <c r="A32" s="189" t="s">
        <v>355</v>
      </c>
      <c r="B32" s="187" t="s">
        <v>11</v>
      </c>
      <c r="C32" s="156"/>
      <c r="D32" s="188">
        <v>1517.6</v>
      </c>
      <c r="E32" s="188">
        <v>2464.3</v>
      </c>
      <c r="F32" s="190">
        <v>2380.3</v>
      </c>
      <c r="G32" s="188">
        <v>2380.3</v>
      </c>
      <c r="H32" s="190">
        <v>2313.5</v>
      </c>
      <c r="I32" s="188">
        <v>2313.5</v>
      </c>
      <c r="J32" s="190">
        <v>2313.5</v>
      </c>
      <c r="K32" s="188">
        <v>2313.5</v>
      </c>
    </row>
    <row r="33" spans="1:11" ht="30">
      <c r="A33" s="189" t="s">
        <v>356</v>
      </c>
      <c r="B33" s="187" t="s">
        <v>11</v>
      </c>
      <c r="C33" s="156"/>
      <c r="D33" s="188">
        <v>549.5</v>
      </c>
      <c r="E33" s="188">
        <v>1121.7</v>
      </c>
      <c r="F33" s="190">
        <v>915.4</v>
      </c>
      <c r="G33" s="188">
        <v>915.4</v>
      </c>
      <c r="H33" s="190">
        <v>907.7</v>
      </c>
      <c r="I33" s="188">
        <v>907.7</v>
      </c>
      <c r="J33" s="190">
        <v>909.9</v>
      </c>
      <c r="K33" s="188">
        <v>909.9</v>
      </c>
    </row>
    <row r="34" spans="1:11" ht="15">
      <c r="A34" s="189" t="s">
        <v>357</v>
      </c>
      <c r="B34" s="187" t="s">
        <v>11</v>
      </c>
      <c r="C34" s="156"/>
      <c r="D34" s="188">
        <v>29995</v>
      </c>
      <c r="E34" s="188">
        <v>27199.1</v>
      </c>
      <c r="F34" s="190">
        <v>21013</v>
      </c>
      <c r="G34" s="188">
        <v>21758.1</v>
      </c>
      <c r="H34" s="190">
        <v>20854.1</v>
      </c>
      <c r="I34" s="188">
        <v>24654.1</v>
      </c>
      <c r="J34" s="190">
        <v>21854.1</v>
      </c>
      <c r="K34" s="188">
        <v>24884.6</v>
      </c>
    </row>
    <row r="35" spans="1:11" ht="15">
      <c r="A35" s="189" t="s">
        <v>358</v>
      </c>
      <c r="B35" s="187" t="s">
        <v>11</v>
      </c>
      <c r="C35" s="156"/>
      <c r="D35" s="188">
        <v>60130.8</v>
      </c>
      <c r="E35" s="188">
        <v>55707.2</v>
      </c>
      <c r="F35" s="190">
        <v>12568.2</v>
      </c>
      <c r="G35" s="188">
        <v>13468.2</v>
      </c>
      <c r="H35" s="190">
        <v>24868.2</v>
      </c>
      <c r="I35" s="188">
        <v>25942</v>
      </c>
      <c r="J35" s="190">
        <v>11868.2</v>
      </c>
      <c r="K35" s="188">
        <v>12868.2</v>
      </c>
    </row>
    <row r="36" spans="1:11" ht="15">
      <c r="A36" s="189" t="s">
        <v>359</v>
      </c>
      <c r="B36" s="187" t="s">
        <v>11</v>
      </c>
      <c r="C36" s="156"/>
      <c r="D36" s="188">
        <v>4.4</v>
      </c>
      <c r="E36" s="188">
        <v>4.4</v>
      </c>
      <c r="F36" s="190">
        <v>4.6</v>
      </c>
      <c r="G36" s="188">
        <v>4.6</v>
      </c>
      <c r="H36" s="190">
        <v>4.6</v>
      </c>
      <c r="I36" s="188">
        <v>4.6</v>
      </c>
      <c r="J36" s="190">
        <v>4.6</v>
      </c>
      <c r="K36" s="188">
        <v>4.6</v>
      </c>
    </row>
    <row r="37" spans="1:11" ht="15">
      <c r="A37" s="189" t="s">
        <v>360</v>
      </c>
      <c r="B37" s="187" t="s">
        <v>11</v>
      </c>
      <c r="C37" s="156"/>
      <c r="D37" s="188">
        <v>441</v>
      </c>
      <c r="E37" s="188">
        <v>98.4</v>
      </c>
      <c r="F37" s="190">
        <v>568.1</v>
      </c>
      <c r="G37" s="188">
        <v>568.1</v>
      </c>
      <c r="H37" s="190">
        <v>568.1</v>
      </c>
      <c r="I37" s="188">
        <v>568.1</v>
      </c>
      <c r="J37" s="190">
        <v>568.1</v>
      </c>
      <c r="K37" s="188">
        <v>568.1</v>
      </c>
    </row>
    <row r="38" spans="1:11" ht="15">
      <c r="A38" s="189" t="s">
        <v>361</v>
      </c>
      <c r="B38" s="187" t="s">
        <v>11</v>
      </c>
      <c r="C38" s="156"/>
      <c r="D38" s="188">
        <v>13588.9</v>
      </c>
      <c r="E38" s="188">
        <v>12412.8</v>
      </c>
      <c r="F38" s="190">
        <v>24504</v>
      </c>
      <c r="G38" s="188">
        <v>28504</v>
      </c>
      <c r="H38" s="190">
        <v>12451.5</v>
      </c>
      <c r="I38" s="188">
        <v>12651.5</v>
      </c>
      <c r="J38" s="190">
        <v>12461.5</v>
      </c>
      <c r="K38" s="188">
        <v>12661.5</v>
      </c>
    </row>
    <row r="39" spans="1:11" ht="15">
      <c r="A39" s="189" t="s">
        <v>362</v>
      </c>
      <c r="B39" s="187" t="s">
        <v>11</v>
      </c>
      <c r="C39" s="156"/>
      <c r="D39" s="188">
        <v>526.3</v>
      </c>
      <c r="E39" s="188">
        <v>382.5</v>
      </c>
      <c r="F39" s="190">
        <v>332</v>
      </c>
      <c r="G39" s="188">
        <v>332</v>
      </c>
      <c r="H39" s="190">
        <v>332</v>
      </c>
      <c r="I39" s="188">
        <v>332</v>
      </c>
      <c r="J39" s="190">
        <v>332</v>
      </c>
      <c r="K39" s="188">
        <v>332</v>
      </c>
    </row>
    <row r="40" spans="1:11" ht="15">
      <c r="A40" s="189" t="s">
        <v>363</v>
      </c>
      <c r="B40" s="187" t="s">
        <v>11</v>
      </c>
      <c r="C40" s="156"/>
      <c r="D40" s="188">
        <v>29498.6</v>
      </c>
      <c r="E40" s="188">
        <v>37164.9</v>
      </c>
      <c r="F40" s="190">
        <v>28981.6</v>
      </c>
      <c r="G40" s="188">
        <v>28981.6</v>
      </c>
      <c r="H40" s="190">
        <v>28935.9</v>
      </c>
      <c r="I40" s="188">
        <v>28935.9</v>
      </c>
      <c r="J40" s="190">
        <v>28935.9</v>
      </c>
      <c r="K40" s="188">
        <v>28935.9</v>
      </c>
    </row>
    <row r="41" spans="1:13" ht="60">
      <c r="A41" s="112" t="s">
        <v>364</v>
      </c>
      <c r="B41" s="187" t="s">
        <v>11</v>
      </c>
      <c r="C41" s="156"/>
      <c r="D41" s="191">
        <v>24355.4</v>
      </c>
      <c r="E41" s="191">
        <v>39186.6</v>
      </c>
      <c r="F41" s="190">
        <v>41963.6</v>
      </c>
      <c r="G41" s="188">
        <v>41963.6</v>
      </c>
      <c r="H41" s="190">
        <v>0</v>
      </c>
      <c r="I41" s="188">
        <v>0</v>
      </c>
      <c r="J41" s="190">
        <f>H41*97.9%</f>
        <v>0</v>
      </c>
      <c r="K41" s="188">
        <f>I41*105.7%</f>
        <v>0</v>
      </c>
      <c r="L41" s="118"/>
      <c r="M41" s="118"/>
    </row>
    <row r="42" spans="1:11" ht="14.25">
      <c r="A42" s="119" t="s">
        <v>80</v>
      </c>
      <c r="B42" s="154"/>
      <c r="C42" s="156"/>
      <c r="D42" s="156"/>
      <c r="E42" s="156"/>
      <c r="F42" s="156"/>
      <c r="G42" s="156"/>
      <c r="H42" s="156"/>
      <c r="I42" s="156"/>
      <c r="J42" s="156"/>
      <c r="K42" s="156"/>
    </row>
    <row r="43" spans="1:11" ht="15">
      <c r="A43" s="114" t="s">
        <v>96</v>
      </c>
      <c r="B43" s="154" t="s">
        <v>106</v>
      </c>
      <c r="C43" s="156"/>
      <c r="D43" s="154">
        <v>14</v>
      </c>
      <c r="E43" s="154">
        <v>15</v>
      </c>
      <c r="F43" s="154">
        <v>19</v>
      </c>
      <c r="G43" s="154">
        <v>23</v>
      </c>
      <c r="H43" s="154">
        <v>22</v>
      </c>
      <c r="I43" s="154">
        <v>24</v>
      </c>
      <c r="J43" s="154">
        <v>22</v>
      </c>
      <c r="K43" s="154">
        <v>25</v>
      </c>
    </row>
    <row r="44" spans="1:11" ht="15">
      <c r="A44" s="114" t="s">
        <v>81</v>
      </c>
      <c r="B44" s="154"/>
      <c r="C44" s="156"/>
      <c r="D44" s="156"/>
      <c r="E44" s="156"/>
      <c r="F44" s="156"/>
      <c r="G44" s="156"/>
      <c r="H44" s="156"/>
      <c r="I44" s="156"/>
      <c r="J44" s="156"/>
      <c r="K44" s="156"/>
    </row>
    <row r="45" spans="1:11" ht="30">
      <c r="A45" s="120" t="s">
        <v>99</v>
      </c>
      <c r="B45" s="154" t="s">
        <v>106</v>
      </c>
      <c r="C45" s="156"/>
      <c r="D45" s="154">
        <v>3</v>
      </c>
      <c r="E45" s="154">
        <v>4</v>
      </c>
      <c r="F45" s="154">
        <v>4</v>
      </c>
      <c r="G45" s="154">
        <v>5</v>
      </c>
      <c r="H45" s="154">
        <v>4</v>
      </c>
      <c r="I45" s="154">
        <v>5</v>
      </c>
      <c r="J45" s="154">
        <v>4</v>
      </c>
      <c r="K45" s="154">
        <v>5</v>
      </c>
    </row>
    <row r="46" spans="1:11" ht="57" customHeight="1">
      <c r="A46" s="120" t="s">
        <v>100</v>
      </c>
      <c r="B46" s="154" t="s">
        <v>108</v>
      </c>
      <c r="C46" s="156"/>
      <c r="D46" s="154">
        <v>2</v>
      </c>
      <c r="E46" s="154">
        <v>2</v>
      </c>
      <c r="F46" s="154">
        <v>3</v>
      </c>
      <c r="G46" s="154">
        <v>4</v>
      </c>
      <c r="H46" s="154">
        <v>4</v>
      </c>
      <c r="I46" s="154">
        <v>4</v>
      </c>
      <c r="J46" s="154">
        <v>4</v>
      </c>
      <c r="K46" s="154">
        <v>4</v>
      </c>
    </row>
    <row r="47" spans="1:11" ht="45">
      <c r="A47" s="120" t="s">
        <v>101</v>
      </c>
      <c r="B47" s="154" t="s">
        <v>106</v>
      </c>
      <c r="C47" s="156"/>
      <c r="D47" s="154">
        <v>5</v>
      </c>
      <c r="E47" s="154">
        <v>5</v>
      </c>
      <c r="F47" s="154">
        <v>6</v>
      </c>
      <c r="G47" s="154">
        <v>7</v>
      </c>
      <c r="H47" s="154">
        <v>7</v>
      </c>
      <c r="I47" s="154">
        <v>7</v>
      </c>
      <c r="J47" s="154">
        <v>7</v>
      </c>
      <c r="K47" s="154">
        <v>7</v>
      </c>
    </row>
    <row r="48" spans="1:11" ht="16.5" customHeight="1">
      <c r="A48" s="120" t="s">
        <v>102</v>
      </c>
      <c r="B48" s="154" t="s">
        <v>106</v>
      </c>
      <c r="C48" s="156"/>
      <c r="D48" s="154"/>
      <c r="E48" s="154"/>
      <c r="F48" s="154"/>
      <c r="G48" s="154"/>
      <c r="H48" s="154"/>
      <c r="I48" s="154"/>
      <c r="J48" s="154"/>
      <c r="K48" s="154"/>
    </row>
    <row r="49" spans="1:11" ht="30" customHeight="1">
      <c r="A49" s="120" t="s">
        <v>103</v>
      </c>
      <c r="B49" s="154" t="s">
        <v>106</v>
      </c>
      <c r="C49" s="156"/>
      <c r="D49" s="154">
        <v>1</v>
      </c>
      <c r="E49" s="154">
        <v>1</v>
      </c>
      <c r="F49" s="154">
        <v>2</v>
      </c>
      <c r="G49" s="154">
        <v>2</v>
      </c>
      <c r="H49" s="154">
        <v>2</v>
      </c>
      <c r="I49" s="154">
        <v>2</v>
      </c>
      <c r="J49" s="154">
        <v>2</v>
      </c>
      <c r="K49" s="154">
        <v>3</v>
      </c>
    </row>
    <row r="50" spans="1:11" ht="21" customHeight="1">
      <c r="A50" s="120" t="s">
        <v>104</v>
      </c>
      <c r="B50" s="154" t="s">
        <v>106</v>
      </c>
      <c r="C50" s="156"/>
      <c r="D50" s="154">
        <v>3</v>
      </c>
      <c r="E50" s="154">
        <v>3</v>
      </c>
      <c r="F50" s="154">
        <v>4</v>
      </c>
      <c r="G50" s="154">
        <v>5</v>
      </c>
      <c r="H50" s="154">
        <v>5</v>
      </c>
      <c r="I50" s="154">
        <v>6</v>
      </c>
      <c r="J50" s="154">
        <v>5</v>
      </c>
      <c r="K50" s="154">
        <v>6</v>
      </c>
    </row>
    <row r="51" spans="1:11" ht="38.25">
      <c r="A51" s="119" t="s">
        <v>98</v>
      </c>
      <c r="B51" s="121" t="s">
        <v>107</v>
      </c>
      <c r="C51" s="156"/>
      <c r="D51" s="154" t="s">
        <v>305</v>
      </c>
      <c r="E51" s="154" t="s">
        <v>305</v>
      </c>
      <c r="F51" s="154" t="s">
        <v>305</v>
      </c>
      <c r="G51" s="154" t="s">
        <v>306</v>
      </c>
      <c r="H51" s="154" t="s">
        <v>307</v>
      </c>
      <c r="I51" s="154" t="s">
        <v>308</v>
      </c>
      <c r="J51" s="154" t="s">
        <v>309</v>
      </c>
      <c r="K51" s="154" t="s">
        <v>310</v>
      </c>
    </row>
    <row r="52" spans="1:11" ht="23.25" customHeight="1">
      <c r="A52" s="114" t="s">
        <v>81</v>
      </c>
      <c r="B52" s="154"/>
      <c r="C52" s="156"/>
      <c r="D52" s="156"/>
      <c r="E52" s="156"/>
      <c r="F52" s="156"/>
      <c r="G52" s="156"/>
      <c r="H52" s="156"/>
      <c r="I52" s="156"/>
      <c r="J52" s="156"/>
      <c r="K52" s="156"/>
    </row>
    <row r="53" spans="1:11" ht="39">
      <c r="A53" s="120" t="s">
        <v>85</v>
      </c>
      <c r="B53" s="121" t="s">
        <v>107</v>
      </c>
      <c r="C53" s="156"/>
      <c r="D53" s="154" t="s">
        <v>311</v>
      </c>
      <c r="E53" s="154" t="s">
        <v>311</v>
      </c>
      <c r="F53" s="154" t="s">
        <v>311</v>
      </c>
      <c r="G53" s="154" t="s">
        <v>312</v>
      </c>
      <c r="H53" s="154" t="s">
        <v>313</v>
      </c>
      <c r="I53" s="154" t="s">
        <v>312</v>
      </c>
      <c r="J53" s="154" t="s">
        <v>313</v>
      </c>
      <c r="K53" s="154" t="s">
        <v>312</v>
      </c>
    </row>
    <row r="54" spans="1:11" ht="42" customHeight="1">
      <c r="A54" s="120" t="s">
        <v>82</v>
      </c>
      <c r="B54" s="121" t="s">
        <v>107</v>
      </c>
      <c r="C54" s="156"/>
      <c r="D54" s="172" t="s">
        <v>314</v>
      </c>
      <c r="E54" s="172" t="s">
        <v>314</v>
      </c>
      <c r="F54" s="172" t="s">
        <v>314</v>
      </c>
      <c r="G54" s="172" t="s">
        <v>315</v>
      </c>
      <c r="H54" s="172" t="s">
        <v>314</v>
      </c>
      <c r="I54" s="172" t="s">
        <v>315</v>
      </c>
      <c r="J54" s="172" t="s">
        <v>314</v>
      </c>
      <c r="K54" s="172" t="s">
        <v>315</v>
      </c>
    </row>
    <row r="55" spans="1:11" ht="39">
      <c r="A55" s="120" t="s">
        <v>83</v>
      </c>
      <c r="B55" s="121" t="s">
        <v>107</v>
      </c>
      <c r="C55" s="156"/>
      <c r="D55" s="172" t="s">
        <v>291</v>
      </c>
      <c r="E55" s="172" t="s">
        <v>291</v>
      </c>
      <c r="F55" s="172" t="s">
        <v>291</v>
      </c>
      <c r="G55" s="172" t="s">
        <v>292</v>
      </c>
      <c r="H55" s="172" t="s">
        <v>291</v>
      </c>
      <c r="I55" s="172" t="s">
        <v>292</v>
      </c>
      <c r="J55" s="172" t="s">
        <v>292</v>
      </c>
      <c r="K55" s="172" t="s">
        <v>292</v>
      </c>
    </row>
    <row r="56" spans="1:11" ht="39">
      <c r="A56" s="120" t="s">
        <v>84</v>
      </c>
      <c r="B56" s="121" t="s">
        <v>107</v>
      </c>
      <c r="C56" s="156"/>
      <c r="D56" s="154" t="s">
        <v>316</v>
      </c>
      <c r="E56" s="154" t="s">
        <v>316</v>
      </c>
      <c r="F56" s="154" t="s">
        <v>316</v>
      </c>
      <c r="G56" s="154" t="s">
        <v>317</v>
      </c>
      <c r="H56" s="154" t="s">
        <v>316</v>
      </c>
      <c r="I56" s="154" t="s">
        <v>317</v>
      </c>
      <c r="J56" s="154" t="s">
        <v>317</v>
      </c>
      <c r="K56" s="154" t="s">
        <v>317</v>
      </c>
    </row>
    <row r="57" spans="1:11" ht="24.75" customHeight="1">
      <c r="A57" s="120" t="s">
        <v>86</v>
      </c>
      <c r="B57" s="121" t="s">
        <v>107</v>
      </c>
      <c r="C57" s="156"/>
      <c r="D57" s="154" t="s">
        <v>318</v>
      </c>
      <c r="E57" s="154" t="s">
        <v>318</v>
      </c>
      <c r="F57" s="154" t="s">
        <v>318</v>
      </c>
      <c r="G57" s="154" t="s">
        <v>319</v>
      </c>
      <c r="H57" s="154" t="s">
        <v>318</v>
      </c>
      <c r="I57" s="154" t="s">
        <v>318</v>
      </c>
      <c r="J57" s="154" t="s">
        <v>318</v>
      </c>
      <c r="K57" s="154" t="s">
        <v>319</v>
      </c>
    </row>
    <row r="58" spans="1:11" ht="39">
      <c r="A58" s="120" t="s">
        <v>87</v>
      </c>
      <c r="B58" s="121" t="s">
        <v>107</v>
      </c>
      <c r="C58" s="156"/>
      <c r="D58" s="172" t="s">
        <v>320</v>
      </c>
      <c r="E58" s="172" t="s">
        <v>320</v>
      </c>
      <c r="F58" s="172" t="s">
        <v>320</v>
      </c>
      <c r="G58" s="172" t="s">
        <v>321</v>
      </c>
      <c r="H58" s="172" t="s">
        <v>321</v>
      </c>
      <c r="I58" s="172" t="s">
        <v>322</v>
      </c>
      <c r="J58" s="172" t="s">
        <v>322</v>
      </c>
      <c r="K58" s="172" t="s">
        <v>322</v>
      </c>
    </row>
    <row r="59" spans="1:11" ht="39">
      <c r="A59" s="120" t="s">
        <v>88</v>
      </c>
      <c r="B59" s="121" t="s">
        <v>107</v>
      </c>
      <c r="C59" s="156"/>
      <c r="D59" s="173" t="s">
        <v>293</v>
      </c>
      <c r="E59" s="173" t="s">
        <v>293</v>
      </c>
      <c r="F59" s="173" t="s">
        <v>293</v>
      </c>
      <c r="G59" s="173" t="s">
        <v>293</v>
      </c>
      <c r="H59" s="172" t="s">
        <v>323</v>
      </c>
      <c r="I59" s="173" t="s">
        <v>324</v>
      </c>
      <c r="J59" s="172" t="s">
        <v>324</v>
      </c>
      <c r="K59" s="173" t="s">
        <v>297</v>
      </c>
    </row>
    <row r="60" spans="1:11" ht="28.5">
      <c r="A60" s="124" t="s">
        <v>97</v>
      </c>
      <c r="B60" s="125" t="s">
        <v>91</v>
      </c>
      <c r="C60" s="156"/>
      <c r="D60" s="172" t="s">
        <v>325</v>
      </c>
      <c r="E60" s="172" t="s">
        <v>325</v>
      </c>
      <c r="F60" s="172" t="s">
        <v>325</v>
      </c>
      <c r="G60" s="172" t="s">
        <v>326</v>
      </c>
      <c r="H60" s="172" t="s">
        <v>327</v>
      </c>
      <c r="I60" s="172" t="s">
        <v>328</v>
      </c>
      <c r="J60" s="172" t="s">
        <v>327</v>
      </c>
      <c r="K60" s="172" t="s">
        <v>328</v>
      </c>
    </row>
    <row r="61" spans="1:11" ht="15">
      <c r="A61" s="120" t="s">
        <v>92</v>
      </c>
      <c r="B61" s="125"/>
      <c r="C61" s="156"/>
      <c r="D61" s="172"/>
      <c r="E61" s="172"/>
      <c r="F61" s="172"/>
      <c r="G61" s="172"/>
      <c r="H61" s="172"/>
      <c r="I61" s="172"/>
      <c r="J61" s="172"/>
      <c r="K61" s="172"/>
    </row>
    <row r="62" spans="1:11" ht="30">
      <c r="A62" s="120" t="s">
        <v>93</v>
      </c>
      <c r="B62" s="125" t="s">
        <v>91</v>
      </c>
      <c r="C62" s="156"/>
      <c r="D62" s="174" t="s">
        <v>329</v>
      </c>
      <c r="E62" s="174" t="s">
        <v>329</v>
      </c>
      <c r="F62" s="172" t="s">
        <v>329</v>
      </c>
      <c r="G62" s="172" t="s">
        <v>330</v>
      </c>
      <c r="H62" s="172" t="s">
        <v>329</v>
      </c>
      <c r="I62" s="172" t="s">
        <v>330</v>
      </c>
      <c r="J62" s="172" t="s">
        <v>329</v>
      </c>
      <c r="K62" s="172" t="s">
        <v>330</v>
      </c>
    </row>
    <row r="63" spans="1:11" ht="28.5" customHeight="1">
      <c r="A63" s="120" t="s">
        <v>94</v>
      </c>
      <c r="B63" s="125" t="s">
        <v>91</v>
      </c>
      <c r="C63" s="156"/>
      <c r="D63" s="172" t="s">
        <v>264</v>
      </c>
      <c r="E63" s="172" t="s">
        <v>264</v>
      </c>
      <c r="F63" s="172" t="s">
        <v>264</v>
      </c>
      <c r="G63" s="172" t="s">
        <v>264</v>
      </c>
      <c r="H63" s="172" t="s">
        <v>331</v>
      </c>
      <c r="I63" s="172" t="s">
        <v>331</v>
      </c>
      <c r="J63" s="172" t="s">
        <v>331</v>
      </c>
      <c r="K63" s="172" t="s">
        <v>331</v>
      </c>
    </row>
    <row r="64" spans="1:11" ht="26.25">
      <c r="A64" s="120" t="s">
        <v>95</v>
      </c>
      <c r="B64" s="125" t="s">
        <v>91</v>
      </c>
      <c r="C64" s="156"/>
      <c r="D64" s="172" t="s">
        <v>332</v>
      </c>
      <c r="E64" s="172" t="s">
        <v>332</v>
      </c>
      <c r="F64" s="172" t="s">
        <v>332</v>
      </c>
      <c r="G64" s="172" t="s">
        <v>333</v>
      </c>
      <c r="H64" s="172" t="s">
        <v>332</v>
      </c>
      <c r="I64" s="172" t="s">
        <v>333</v>
      </c>
      <c r="J64" s="172" t="s">
        <v>332</v>
      </c>
      <c r="K64" s="172" t="s">
        <v>333</v>
      </c>
    </row>
    <row r="65" spans="1:11" ht="30">
      <c r="A65" s="120" t="s">
        <v>105</v>
      </c>
      <c r="B65" s="130" t="s">
        <v>106</v>
      </c>
      <c r="C65" s="156"/>
      <c r="D65" s="154">
        <v>6</v>
      </c>
      <c r="E65" s="154">
        <v>6</v>
      </c>
      <c r="F65" s="154">
        <v>8</v>
      </c>
      <c r="G65" s="154">
        <v>10</v>
      </c>
      <c r="H65" s="154">
        <v>8</v>
      </c>
      <c r="I65" s="154">
        <v>10</v>
      </c>
      <c r="J65" s="154">
        <v>9</v>
      </c>
      <c r="K65" s="154">
        <v>11</v>
      </c>
    </row>
    <row r="66" spans="1:11" ht="15">
      <c r="A66" s="114" t="s">
        <v>81</v>
      </c>
      <c r="B66" s="154"/>
      <c r="C66" s="156"/>
      <c r="D66" s="154"/>
      <c r="E66" s="154"/>
      <c r="F66" s="154"/>
      <c r="G66" s="154"/>
      <c r="H66" s="154"/>
      <c r="I66" s="154"/>
      <c r="J66" s="154"/>
      <c r="K66" s="154"/>
    </row>
    <row r="67" spans="1:11" ht="15">
      <c r="A67" s="120" t="s">
        <v>89</v>
      </c>
      <c r="B67" s="130" t="s">
        <v>106</v>
      </c>
      <c r="C67" s="156"/>
      <c r="D67" s="154">
        <v>3</v>
      </c>
      <c r="E67" s="154">
        <v>3</v>
      </c>
      <c r="F67" s="154">
        <v>3</v>
      </c>
      <c r="G67" s="154">
        <v>4</v>
      </c>
      <c r="H67" s="154">
        <v>3</v>
      </c>
      <c r="I67" s="154">
        <v>4</v>
      </c>
      <c r="J67" s="154">
        <v>3</v>
      </c>
      <c r="K67" s="154">
        <v>4</v>
      </c>
    </row>
    <row r="68" spans="1:11" ht="15">
      <c r="A68" s="120" t="s">
        <v>90</v>
      </c>
      <c r="B68" s="130" t="s">
        <v>106</v>
      </c>
      <c r="C68" s="156"/>
      <c r="D68" s="154">
        <v>3</v>
      </c>
      <c r="E68" s="154">
        <v>3</v>
      </c>
      <c r="F68" s="154">
        <v>5</v>
      </c>
      <c r="G68" s="154">
        <v>6</v>
      </c>
      <c r="H68" s="154">
        <v>5</v>
      </c>
      <c r="I68" s="154">
        <v>6</v>
      </c>
      <c r="J68" s="154">
        <v>6</v>
      </c>
      <c r="K68" s="154">
        <v>7</v>
      </c>
    </row>
    <row r="69" spans="1:11" ht="20.25" customHeight="1">
      <c r="A69" s="119" t="s">
        <v>335</v>
      </c>
      <c r="B69" s="154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33.75" customHeight="1">
      <c r="A70" s="114" t="s">
        <v>110</v>
      </c>
      <c r="B70" s="154" t="s">
        <v>111</v>
      </c>
      <c r="C70" s="156"/>
      <c r="D70" s="132">
        <v>10163</v>
      </c>
      <c r="E70" s="132">
        <v>10525</v>
      </c>
      <c r="F70" s="132">
        <v>10600</v>
      </c>
      <c r="G70" s="132">
        <v>10800</v>
      </c>
      <c r="H70" s="132">
        <v>11000</v>
      </c>
      <c r="I70" s="132">
        <v>11100</v>
      </c>
      <c r="J70" s="132">
        <v>11200</v>
      </c>
      <c r="K70" s="132">
        <v>11300</v>
      </c>
    </row>
    <row r="71" spans="1:11" ht="70.5" customHeight="1">
      <c r="A71" s="120" t="s">
        <v>112</v>
      </c>
      <c r="B71" s="154" t="s">
        <v>111</v>
      </c>
      <c r="C71" s="156"/>
      <c r="D71" s="132">
        <v>13</v>
      </c>
      <c r="E71" s="132">
        <v>14</v>
      </c>
      <c r="F71" s="132">
        <v>13</v>
      </c>
      <c r="G71" s="132">
        <v>15</v>
      </c>
      <c r="H71" s="132">
        <v>12</v>
      </c>
      <c r="I71" s="132">
        <v>16</v>
      </c>
      <c r="J71" s="132">
        <v>11</v>
      </c>
      <c r="K71" s="132">
        <v>18</v>
      </c>
    </row>
    <row r="72" spans="1:11" ht="69.75" customHeight="1">
      <c r="A72" s="120" t="s">
        <v>113</v>
      </c>
      <c r="B72" s="154" t="s">
        <v>111</v>
      </c>
      <c r="C72" s="156"/>
      <c r="D72" s="132">
        <v>12</v>
      </c>
      <c r="E72" s="132">
        <v>13</v>
      </c>
      <c r="F72" s="132">
        <v>12</v>
      </c>
      <c r="G72" s="132">
        <v>14</v>
      </c>
      <c r="H72" s="132">
        <v>11</v>
      </c>
      <c r="I72" s="132">
        <v>15</v>
      </c>
      <c r="J72" s="132">
        <v>10</v>
      </c>
      <c r="K72" s="132">
        <v>17</v>
      </c>
    </row>
    <row r="73" spans="1:14" ht="60.75" customHeight="1">
      <c r="A73" s="179" t="s">
        <v>114</v>
      </c>
      <c r="B73" s="154" t="s">
        <v>36</v>
      </c>
      <c r="C73" s="156"/>
      <c r="D73" s="133">
        <v>0.01</v>
      </c>
      <c r="E73" s="133">
        <v>0.01</v>
      </c>
      <c r="F73" s="133">
        <v>0.01</v>
      </c>
      <c r="G73" s="133">
        <v>0.01</v>
      </c>
      <c r="H73" s="133">
        <v>0.01</v>
      </c>
      <c r="I73" s="133">
        <v>0.01</v>
      </c>
      <c r="J73" s="133">
        <v>0.01</v>
      </c>
      <c r="K73" s="133">
        <v>0.01</v>
      </c>
      <c r="N73" s="134"/>
    </row>
    <row r="74" spans="1:11" ht="45">
      <c r="A74" s="120" t="s">
        <v>115</v>
      </c>
      <c r="B74" s="154" t="s">
        <v>36</v>
      </c>
      <c r="C74" s="156"/>
      <c r="D74" s="155">
        <v>58</v>
      </c>
      <c r="E74" s="153">
        <v>60</v>
      </c>
      <c r="F74" s="153">
        <v>62</v>
      </c>
      <c r="G74" s="153">
        <v>55</v>
      </c>
      <c r="H74" s="154">
        <v>65</v>
      </c>
      <c r="I74" s="154">
        <v>53</v>
      </c>
      <c r="J74" s="154">
        <v>67</v>
      </c>
      <c r="K74" s="154">
        <v>50</v>
      </c>
    </row>
    <row r="75" spans="1:11" ht="14.25">
      <c r="A75" s="119" t="s">
        <v>336</v>
      </c>
      <c r="B75" s="154"/>
      <c r="C75" s="156"/>
      <c r="D75" s="156"/>
      <c r="E75" s="156"/>
      <c r="F75" s="156"/>
      <c r="G75" s="156"/>
      <c r="H75" s="156"/>
      <c r="I75" s="156"/>
      <c r="J75" s="156"/>
      <c r="K75" s="156"/>
    </row>
    <row r="76" spans="1:11" ht="14.25">
      <c r="A76" s="119" t="s">
        <v>337</v>
      </c>
      <c r="B76" s="154"/>
      <c r="C76" s="156"/>
      <c r="D76" s="156"/>
      <c r="E76" s="156"/>
      <c r="F76" s="156"/>
      <c r="G76" s="156"/>
      <c r="H76" s="156"/>
      <c r="I76" s="156"/>
      <c r="J76" s="156"/>
      <c r="K76" s="156"/>
    </row>
    <row r="77" spans="1:11" ht="15">
      <c r="A77" s="114" t="s">
        <v>338</v>
      </c>
      <c r="B77" s="154"/>
      <c r="C77" s="156"/>
      <c r="D77" s="154"/>
      <c r="E77" s="154"/>
      <c r="F77" s="154"/>
      <c r="G77" s="154"/>
      <c r="H77" s="154"/>
      <c r="I77" s="154"/>
      <c r="J77" s="154"/>
      <c r="K77" s="154"/>
    </row>
    <row r="78" spans="1:11" ht="34.5" customHeight="1">
      <c r="A78" s="120" t="s">
        <v>117</v>
      </c>
      <c r="B78" s="154" t="s">
        <v>186</v>
      </c>
      <c r="C78" s="156"/>
      <c r="D78" s="154">
        <f>'[3]2019'!D71</f>
        <v>3</v>
      </c>
      <c r="E78" s="154">
        <f>'[3]2019'!E71</f>
        <v>3</v>
      </c>
      <c r="F78" s="154">
        <f>'[3]2019'!F71</f>
        <v>3</v>
      </c>
      <c r="G78" s="154">
        <f>'[3]2019'!G71</f>
        <v>3</v>
      </c>
      <c r="H78" s="154">
        <f>'[3]2019'!H71</f>
        <v>3</v>
      </c>
      <c r="I78" s="154">
        <f>'[3]2019'!I71</f>
        <v>3</v>
      </c>
      <c r="J78" s="154">
        <f>'[3]2019'!J71</f>
        <v>3</v>
      </c>
      <c r="K78" s="154">
        <f>'[3]2019'!K71</f>
        <v>3</v>
      </c>
    </row>
    <row r="79" spans="1:11" ht="60">
      <c r="A79" s="120" t="s">
        <v>118</v>
      </c>
      <c r="B79" s="154" t="s">
        <v>111</v>
      </c>
      <c r="C79" s="156"/>
      <c r="D79" s="154">
        <v>1700</v>
      </c>
      <c r="E79" s="154">
        <v>1886</v>
      </c>
      <c r="F79" s="154">
        <v>1750</v>
      </c>
      <c r="G79" s="154">
        <v>1900</v>
      </c>
      <c r="H79" s="154">
        <v>1950</v>
      </c>
      <c r="I79" s="154">
        <v>2000</v>
      </c>
      <c r="J79" s="154">
        <v>2100</v>
      </c>
      <c r="K79" s="154">
        <v>2200</v>
      </c>
    </row>
    <row r="80" spans="1:11" ht="15">
      <c r="A80" s="120" t="s">
        <v>339</v>
      </c>
      <c r="B80" s="154"/>
      <c r="C80" s="156"/>
      <c r="D80" s="156"/>
      <c r="E80" s="156"/>
      <c r="F80" s="156"/>
      <c r="G80" s="156"/>
      <c r="H80" s="156"/>
      <c r="I80" s="156"/>
      <c r="J80" s="156"/>
      <c r="K80" s="156"/>
    </row>
    <row r="81" spans="1:11" ht="44.25" customHeight="1">
      <c r="A81" s="120" t="s">
        <v>129</v>
      </c>
      <c r="B81" s="154" t="s">
        <v>106</v>
      </c>
      <c r="C81" s="156"/>
      <c r="D81" s="154">
        <f>'[2]2016'!E74</f>
        <v>1</v>
      </c>
      <c r="E81" s="154">
        <f>'[3]2018'!E74</f>
        <v>1</v>
      </c>
      <c r="F81" s="154">
        <f>'[3]2018'!F74</f>
        <v>1</v>
      </c>
      <c r="G81" s="154">
        <f>'[3]2018'!G74</f>
        <v>1</v>
      </c>
      <c r="H81" s="154">
        <f>'[3]2018'!H74</f>
        <v>1</v>
      </c>
      <c r="I81" s="154">
        <f>'[3]2018'!I74</f>
        <v>1</v>
      </c>
      <c r="J81" s="154">
        <f>'[3]2018'!J74</f>
        <v>1</v>
      </c>
      <c r="K81" s="154">
        <f>'[3]2018'!K74</f>
        <v>1</v>
      </c>
    </row>
    <row r="82" spans="1:11" ht="13.5" customHeight="1">
      <c r="A82" s="120" t="s">
        <v>134</v>
      </c>
      <c r="B82" s="154" t="s">
        <v>111</v>
      </c>
      <c r="C82" s="156"/>
      <c r="D82" s="154">
        <f>'[2]2016'!E75</f>
        <v>30</v>
      </c>
      <c r="E82" s="154">
        <f>'[3]2018'!E75</f>
        <v>31</v>
      </c>
      <c r="F82" s="154">
        <f>'[3]2018'!F75</f>
        <v>30</v>
      </c>
      <c r="G82" s="154">
        <f>'[3]2018'!G75</f>
        <v>32</v>
      </c>
      <c r="H82" s="154">
        <f>'[3]2018'!H75</f>
        <v>30</v>
      </c>
      <c r="I82" s="154">
        <f>'[3]2018'!I75</f>
        <v>33</v>
      </c>
      <c r="J82" s="154">
        <f>'[3]2018'!J75</f>
        <v>33</v>
      </c>
      <c r="K82" s="154">
        <f>'[3]2018'!K75</f>
        <v>33</v>
      </c>
    </row>
    <row r="83" spans="1:11" ht="14.25" customHeight="1">
      <c r="A83" s="120" t="s">
        <v>135</v>
      </c>
      <c r="B83" s="154" t="s">
        <v>111</v>
      </c>
      <c r="C83" s="156"/>
      <c r="D83" s="154">
        <f>'[2]2016'!E76</f>
        <v>23</v>
      </c>
      <c r="E83" s="154">
        <f>'[3]2018'!E76</f>
        <v>23</v>
      </c>
      <c r="F83" s="154">
        <f>'[3]2018'!F76</f>
        <v>23</v>
      </c>
      <c r="G83" s="154">
        <f>'[3]2018'!G76</f>
        <v>24</v>
      </c>
      <c r="H83" s="154">
        <f>'[3]2018'!H76</f>
        <v>23</v>
      </c>
      <c r="I83" s="154">
        <f>'[3]2018'!I76</f>
        <v>25</v>
      </c>
      <c r="J83" s="154">
        <f>'[3]2018'!J76</f>
        <v>25</v>
      </c>
      <c r="K83" s="154">
        <f>'[3]2018'!K76</f>
        <v>25</v>
      </c>
    </row>
    <row r="84" spans="1:11" ht="14.25">
      <c r="A84" s="119" t="s">
        <v>340</v>
      </c>
      <c r="B84" s="154"/>
      <c r="C84" s="156"/>
      <c r="D84" s="154"/>
      <c r="E84" s="154"/>
      <c r="F84" s="154"/>
      <c r="G84" s="154"/>
      <c r="H84" s="154"/>
      <c r="I84" s="154"/>
      <c r="J84" s="154"/>
      <c r="K84" s="154"/>
    </row>
    <row r="85" spans="1:11" ht="30">
      <c r="A85" s="120" t="s">
        <v>341</v>
      </c>
      <c r="B85" s="154" t="s">
        <v>106</v>
      </c>
      <c r="C85" s="156"/>
      <c r="D85" s="154">
        <v>1</v>
      </c>
      <c r="E85" s="154">
        <v>1</v>
      </c>
      <c r="F85" s="154">
        <v>1</v>
      </c>
      <c r="G85" s="154">
        <v>1</v>
      </c>
      <c r="H85" s="154">
        <v>1</v>
      </c>
      <c r="I85" s="154">
        <v>1</v>
      </c>
      <c r="J85" s="154">
        <v>1</v>
      </c>
      <c r="K85" s="154">
        <v>1</v>
      </c>
    </row>
    <row r="86" spans="1:11" ht="15">
      <c r="A86" s="114" t="s">
        <v>130</v>
      </c>
      <c r="B86" s="154" t="s">
        <v>106</v>
      </c>
      <c r="C86" s="156"/>
      <c r="D86" s="154">
        <v>238</v>
      </c>
      <c r="E86" s="154">
        <v>240</v>
      </c>
      <c r="F86" s="154">
        <v>248</v>
      </c>
      <c r="G86" s="154">
        <v>250</v>
      </c>
      <c r="H86" s="154">
        <v>250</v>
      </c>
      <c r="I86" s="154">
        <v>252</v>
      </c>
      <c r="J86" s="154">
        <v>252</v>
      </c>
      <c r="K86" s="154">
        <v>255</v>
      </c>
    </row>
    <row r="87" spans="1:11" ht="15">
      <c r="A87" s="114" t="s">
        <v>131</v>
      </c>
      <c r="B87" s="154" t="s">
        <v>111</v>
      </c>
      <c r="C87" s="156"/>
      <c r="D87" s="154">
        <v>17529</v>
      </c>
      <c r="E87" s="154">
        <v>17800</v>
      </c>
      <c r="F87" s="154">
        <v>19000</v>
      </c>
      <c r="G87" s="154">
        <v>19050</v>
      </c>
      <c r="H87" s="154">
        <v>19050</v>
      </c>
      <c r="I87" s="154">
        <v>19100</v>
      </c>
      <c r="J87" s="154">
        <v>19100</v>
      </c>
      <c r="K87" s="154">
        <v>19150</v>
      </c>
    </row>
    <row r="88" spans="1:11" ht="15">
      <c r="A88" s="114" t="s">
        <v>132</v>
      </c>
      <c r="B88" s="154" t="s">
        <v>106</v>
      </c>
      <c r="C88" s="156"/>
      <c r="D88" s="154">
        <v>17</v>
      </c>
      <c r="E88" s="154">
        <v>17</v>
      </c>
      <c r="F88" s="154">
        <v>18</v>
      </c>
      <c r="G88" s="154">
        <v>18</v>
      </c>
      <c r="H88" s="154">
        <v>18</v>
      </c>
      <c r="I88" s="154">
        <v>19</v>
      </c>
      <c r="J88" s="154">
        <v>19</v>
      </c>
      <c r="K88" s="154">
        <v>20</v>
      </c>
    </row>
    <row r="89" spans="1:11" ht="30">
      <c r="A89" s="120" t="s">
        <v>133</v>
      </c>
      <c r="B89" s="154" t="s">
        <v>106</v>
      </c>
      <c r="C89" s="156"/>
      <c r="D89" s="154">
        <v>237</v>
      </c>
      <c r="E89" s="154">
        <v>237</v>
      </c>
      <c r="F89" s="154">
        <v>237</v>
      </c>
      <c r="G89" s="154">
        <v>240</v>
      </c>
      <c r="H89" s="154">
        <v>240</v>
      </c>
      <c r="I89" s="154">
        <v>242</v>
      </c>
      <c r="J89" s="154">
        <v>242</v>
      </c>
      <c r="K89" s="154">
        <v>245</v>
      </c>
    </row>
    <row r="90" spans="1:11" ht="18.75" customHeight="1">
      <c r="A90" s="120" t="s">
        <v>134</v>
      </c>
      <c r="B90" s="154" t="s">
        <v>111</v>
      </c>
      <c r="C90" s="156"/>
      <c r="D90" s="154">
        <v>60</v>
      </c>
      <c r="E90" s="154">
        <v>60</v>
      </c>
      <c r="F90" s="154">
        <v>60</v>
      </c>
      <c r="G90" s="154">
        <v>60</v>
      </c>
      <c r="H90" s="154">
        <v>60</v>
      </c>
      <c r="I90" s="154">
        <v>60</v>
      </c>
      <c r="J90" s="154">
        <v>60</v>
      </c>
      <c r="K90" s="154">
        <v>60</v>
      </c>
    </row>
    <row r="91" spans="1:11" ht="30">
      <c r="A91" s="120" t="s">
        <v>119</v>
      </c>
      <c r="B91" s="154" t="s">
        <v>111</v>
      </c>
      <c r="C91" s="156"/>
      <c r="D91" s="154">
        <v>15</v>
      </c>
      <c r="E91" s="154">
        <v>15</v>
      </c>
      <c r="F91" s="154">
        <v>16</v>
      </c>
      <c r="G91" s="154">
        <v>17</v>
      </c>
      <c r="H91" s="154">
        <v>17</v>
      </c>
      <c r="I91" s="154">
        <v>18</v>
      </c>
      <c r="J91" s="154">
        <v>18</v>
      </c>
      <c r="K91" s="154">
        <v>19</v>
      </c>
    </row>
    <row r="92" spans="1:11" ht="45">
      <c r="A92" s="120" t="s">
        <v>342</v>
      </c>
      <c r="B92" s="154" t="s">
        <v>106</v>
      </c>
      <c r="C92" s="156"/>
      <c r="D92" s="154">
        <v>2</v>
      </c>
      <c r="E92" s="154">
        <v>2</v>
      </c>
      <c r="F92" s="154">
        <v>2</v>
      </c>
      <c r="G92" s="154">
        <v>2</v>
      </c>
      <c r="H92" s="154">
        <v>2</v>
      </c>
      <c r="I92" s="154">
        <v>2</v>
      </c>
      <c r="J92" s="154">
        <v>2</v>
      </c>
      <c r="K92" s="154">
        <v>2</v>
      </c>
    </row>
    <row r="93" spans="1:11" ht="45">
      <c r="A93" s="120" t="s">
        <v>123</v>
      </c>
      <c r="B93" s="154" t="s">
        <v>111</v>
      </c>
      <c r="C93" s="156"/>
      <c r="D93" s="154">
        <v>9</v>
      </c>
      <c r="E93" s="154">
        <v>9</v>
      </c>
      <c r="F93" s="154">
        <v>9</v>
      </c>
      <c r="G93" s="154">
        <v>9</v>
      </c>
      <c r="H93" s="154">
        <v>9</v>
      </c>
      <c r="I93" s="154">
        <v>9</v>
      </c>
      <c r="J93" s="154">
        <v>9</v>
      </c>
      <c r="K93" s="154">
        <v>9</v>
      </c>
    </row>
    <row r="94" spans="1:11" ht="15">
      <c r="A94" s="114" t="s">
        <v>124</v>
      </c>
      <c r="B94" s="154" t="s">
        <v>111</v>
      </c>
      <c r="C94" s="156"/>
      <c r="D94" s="154">
        <v>8</v>
      </c>
      <c r="E94" s="154">
        <v>8</v>
      </c>
      <c r="F94" s="154">
        <v>8</v>
      </c>
      <c r="G94" s="154">
        <v>8</v>
      </c>
      <c r="H94" s="154">
        <v>8</v>
      </c>
      <c r="I94" s="154">
        <v>8</v>
      </c>
      <c r="J94" s="154">
        <v>8</v>
      </c>
      <c r="K94" s="154">
        <v>8</v>
      </c>
    </row>
    <row r="95" spans="1:11" ht="14.25">
      <c r="A95" s="119" t="s">
        <v>343</v>
      </c>
      <c r="B95" s="154"/>
      <c r="C95" s="156"/>
      <c r="D95" s="156"/>
      <c r="E95" s="156"/>
      <c r="F95" s="156"/>
      <c r="G95" s="156"/>
      <c r="H95" s="156"/>
      <c r="I95" s="156"/>
      <c r="J95" s="156"/>
      <c r="K95" s="156"/>
    </row>
    <row r="96" spans="1:11" ht="15">
      <c r="A96" s="114" t="s">
        <v>145</v>
      </c>
      <c r="B96" s="154" t="s">
        <v>106</v>
      </c>
      <c r="C96" s="156"/>
      <c r="D96" s="154">
        <v>3</v>
      </c>
      <c r="E96" s="154">
        <v>3</v>
      </c>
      <c r="F96" s="154">
        <v>3</v>
      </c>
      <c r="G96" s="154">
        <v>3</v>
      </c>
      <c r="H96" s="154">
        <v>3</v>
      </c>
      <c r="I96" s="154">
        <v>3</v>
      </c>
      <c r="J96" s="154">
        <v>3</v>
      </c>
      <c r="K96" s="154">
        <v>3</v>
      </c>
    </row>
    <row r="97" spans="1:11" ht="31.5" customHeight="1">
      <c r="A97" s="120" t="s">
        <v>146</v>
      </c>
      <c r="B97" s="154"/>
      <c r="C97" s="156"/>
      <c r="D97" s="154">
        <v>931</v>
      </c>
      <c r="E97" s="154">
        <v>950</v>
      </c>
      <c r="F97" s="154">
        <f>'[2]2016'!G90</f>
        <v>994</v>
      </c>
      <c r="G97" s="154">
        <f>'[2]2016'!H90</f>
        <v>1150</v>
      </c>
      <c r="H97" s="154">
        <f>'[2]2016'!I90</f>
        <v>994</v>
      </c>
      <c r="I97" s="154">
        <v>1100</v>
      </c>
      <c r="J97" s="154">
        <v>1300</v>
      </c>
      <c r="K97" s="154">
        <v>1300</v>
      </c>
    </row>
    <row r="98" spans="1:11" ht="18.75" customHeight="1">
      <c r="A98" s="114" t="s">
        <v>147</v>
      </c>
      <c r="B98" s="154" t="s">
        <v>106</v>
      </c>
      <c r="C98" s="156"/>
      <c r="D98" s="154">
        <f>'[2]2016'!E91</f>
        <v>20</v>
      </c>
      <c r="E98" s="154">
        <f>'[2]2016'!F91</f>
        <v>20</v>
      </c>
      <c r="F98" s="154">
        <f>'[2]2016'!G91</f>
        <v>20</v>
      </c>
      <c r="G98" s="154">
        <f>'[2]2016'!H91</f>
        <v>20</v>
      </c>
      <c r="H98" s="154">
        <f>'[2]2016'!I91</f>
        <v>20</v>
      </c>
      <c r="I98" s="154">
        <f>'[2]2016'!J91</f>
        <v>20</v>
      </c>
      <c r="J98" s="154">
        <v>20</v>
      </c>
      <c r="K98" s="154">
        <v>20</v>
      </c>
    </row>
    <row r="99" spans="1:11" ht="17.25" customHeight="1">
      <c r="A99" s="114" t="s">
        <v>148</v>
      </c>
      <c r="B99" s="154" t="s">
        <v>111</v>
      </c>
      <c r="C99" s="156"/>
      <c r="D99" s="154">
        <f>'[2]2016'!E92</f>
        <v>20</v>
      </c>
      <c r="E99" s="154">
        <f>'[2]2016'!F92</f>
        <v>20</v>
      </c>
      <c r="F99" s="154">
        <f>'[2]2016'!G92</f>
        <v>20</v>
      </c>
      <c r="G99" s="154">
        <f>'[2]2016'!H92</f>
        <v>20</v>
      </c>
      <c r="H99" s="154">
        <f>'[2]2016'!I92</f>
        <v>20</v>
      </c>
      <c r="I99" s="154">
        <f>'[2]2016'!J92</f>
        <v>20</v>
      </c>
      <c r="J99" s="154">
        <v>20</v>
      </c>
      <c r="K99" s="154">
        <v>20</v>
      </c>
    </row>
    <row r="100" spans="1:11" ht="15.75" customHeight="1">
      <c r="A100" s="114" t="s">
        <v>149</v>
      </c>
      <c r="B100" s="154" t="s">
        <v>111</v>
      </c>
      <c r="C100" s="156"/>
      <c r="D100" s="154">
        <f>'[2]2016'!E93</f>
        <v>5600</v>
      </c>
      <c r="E100" s="154">
        <f>'[2]2016'!F93</f>
        <v>5800</v>
      </c>
      <c r="F100" s="154">
        <f>'[2]2016'!G93</f>
        <v>5600</v>
      </c>
      <c r="G100" s="154">
        <f>'[2]2016'!H93</f>
        <v>5900</v>
      </c>
      <c r="H100" s="154">
        <f>'[2]2016'!I93</f>
        <v>5800</v>
      </c>
      <c r="I100" s="154">
        <f>'[2]2016'!J93</f>
        <v>6000</v>
      </c>
      <c r="J100" s="154">
        <v>6500</v>
      </c>
      <c r="K100" s="154">
        <v>6500</v>
      </c>
    </row>
    <row r="101" spans="1:11" ht="15">
      <c r="A101" s="114" t="s">
        <v>136</v>
      </c>
      <c r="B101" s="154" t="s">
        <v>106</v>
      </c>
      <c r="C101" s="156"/>
      <c r="D101" s="154">
        <v>10</v>
      </c>
      <c r="E101" s="154">
        <v>10</v>
      </c>
      <c r="F101" s="154">
        <v>10</v>
      </c>
      <c r="G101" s="154">
        <v>10</v>
      </c>
      <c r="H101" s="154">
        <v>10</v>
      </c>
      <c r="I101" s="154">
        <v>10</v>
      </c>
      <c r="J101" s="154">
        <v>10</v>
      </c>
      <c r="K101" s="154">
        <v>10</v>
      </c>
    </row>
    <row r="102" spans="1:11" ht="15">
      <c r="A102" s="114" t="s">
        <v>81</v>
      </c>
      <c r="B102" s="154"/>
      <c r="C102" s="156"/>
      <c r="D102" s="154"/>
      <c r="E102" s="154"/>
      <c r="F102" s="154"/>
      <c r="G102" s="154"/>
      <c r="H102" s="154"/>
      <c r="I102" s="154"/>
      <c r="J102" s="154"/>
      <c r="K102" s="154"/>
    </row>
    <row r="103" spans="1:11" ht="15">
      <c r="A103" s="114" t="s">
        <v>137</v>
      </c>
      <c r="B103" s="154" t="s">
        <v>106</v>
      </c>
      <c r="C103" s="156"/>
      <c r="D103" s="154">
        <v>6</v>
      </c>
      <c r="E103" s="154">
        <v>6</v>
      </c>
      <c r="F103" s="154">
        <f aca="true" t="shared" si="2" ref="F103:K103">$D$103</f>
        <v>6</v>
      </c>
      <c r="G103" s="154">
        <f t="shared" si="2"/>
        <v>6</v>
      </c>
      <c r="H103" s="154">
        <f t="shared" si="2"/>
        <v>6</v>
      </c>
      <c r="I103" s="154">
        <f t="shared" si="2"/>
        <v>6</v>
      </c>
      <c r="J103" s="154">
        <f t="shared" si="2"/>
        <v>6</v>
      </c>
      <c r="K103" s="154">
        <f t="shared" si="2"/>
        <v>6</v>
      </c>
    </row>
    <row r="104" spans="1:11" ht="15">
      <c r="A104" s="114" t="s">
        <v>138</v>
      </c>
      <c r="B104" s="154" t="s">
        <v>106</v>
      </c>
      <c r="C104" s="156"/>
      <c r="D104" s="154">
        <f>'[2]2016'!E97</f>
        <v>5</v>
      </c>
      <c r="E104" s="154">
        <f>'[2]2016'!F97</f>
        <v>5</v>
      </c>
      <c r="F104" s="154">
        <f>'[2]2016'!G97</f>
        <v>5</v>
      </c>
      <c r="G104" s="154">
        <f>'[2]2016'!H97</f>
        <v>5</v>
      </c>
      <c r="H104" s="154">
        <f>'[2]2016'!I97</f>
        <v>5</v>
      </c>
      <c r="I104" s="154">
        <f>'[2]2016'!J97</f>
        <v>5</v>
      </c>
      <c r="J104" s="154">
        <v>5</v>
      </c>
      <c r="K104" s="154">
        <v>5</v>
      </c>
    </row>
    <row r="105" spans="1:11" ht="45">
      <c r="A105" s="120" t="s">
        <v>139</v>
      </c>
      <c r="B105" s="154" t="s">
        <v>106</v>
      </c>
      <c r="C105" s="156"/>
      <c r="D105" s="154">
        <v>1</v>
      </c>
      <c r="E105" s="154">
        <v>1</v>
      </c>
      <c r="F105" s="154">
        <v>1</v>
      </c>
      <c r="G105" s="154">
        <v>1</v>
      </c>
      <c r="H105" s="154">
        <v>1</v>
      </c>
      <c r="I105" s="154">
        <v>1</v>
      </c>
      <c r="J105" s="154">
        <v>1</v>
      </c>
      <c r="K105" s="154">
        <v>1</v>
      </c>
    </row>
    <row r="106" spans="1:11" ht="45">
      <c r="A106" s="120" t="s">
        <v>140</v>
      </c>
      <c r="B106" s="154" t="s">
        <v>111</v>
      </c>
      <c r="C106" s="156"/>
      <c r="D106" s="154">
        <v>496</v>
      </c>
      <c r="E106" s="154">
        <v>500</v>
      </c>
      <c r="F106" s="154">
        <v>530</v>
      </c>
      <c r="G106" s="154">
        <v>540</v>
      </c>
      <c r="H106" s="154">
        <v>550</v>
      </c>
      <c r="I106" s="154">
        <v>570</v>
      </c>
      <c r="J106" s="154">
        <v>580</v>
      </c>
      <c r="K106" s="154">
        <v>600</v>
      </c>
    </row>
    <row r="107" spans="1:11" ht="14.25">
      <c r="A107" s="119" t="s">
        <v>344</v>
      </c>
      <c r="B107" s="154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1" ht="15">
      <c r="A108" s="114" t="s">
        <v>142</v>
      </c>
      <c r="B108" s="130" t="s">
        <v>144</v>
      </c>
      <c r="C108" s="156"/>
      <c r="D108" s="154">
        <v>870</v>
      </c>
      <c r="E108" s="154">
        <v>870</v>
      </c>
      <c r="F108" s="154">
        <v>900</v>
      </c>
      <c r="G108" s="154">
        <v>920</v>
      </c>
      <c r="H108" s="154">
        <v>920</v>
      </c>
      <c r="I108" s="154">
        <v>950</v>
      </c>
      <c r="J108" s="154">
        <v>950</v>
      </c>
      <c r="K108" s="154">
        <v>960</v>
      </c>
    </row>
    <row r="109" spans="1:11" ht="15" customHeight="1">
      <c r="A109" s="114" t="s">
        <v>143</v>
      </c>
      <c r="B109" s="130" t="s">
        <v>144</v>
      </c>
      <c r="C109" s="156"/>
      <c r="D109" s="154">
        <v>5470</v>
      </c>
      <c r="E109" s="154">
        <v>5470</v>
      </c>
      <c r="F109" s="154">
        <v>5500</v>
      </c>
      <c r="G109" s="154">
        <v>5550</v>
      </c>
      <c r="H109" s="154">
        <v>5550</v>
      </c>
      <c r="I109" s="154">
        <v>5800</v>
      </c>
      <c r="J109" s="154">
        <v>5800</v>
      </c>
      <c r="K109" s="154">
        <v>5900</v>
      </c>
    </row>
    <row r="110" spans="1:11" ht="15">
      <c r="A110" s="114" t="s">
        <v>150</v>
      </c>
      <c r="B110" s="154"/>
      <c r="C110" s="156"/>
      <c r="D110" s="154"/>
      <c r="E110" s="154"/>
      <c r="F110" s="154"/>
      <c r="G110" s="154"/>
      <c r="H110" s="154"/>
      <c r="I110" s="154"/>
      <c r="J110" s="154"/>
      <c r="K110" s="154"/>
    </row>
    <row r="111" spans="1:11" ht="15">
      <c r="A111" s="114" t="s">
        <v>151</v>
      </c>
      <c r="B111" s="130" t="s">
        <v>144</v>
      </c>
      <c r="C111" s="156"/>
      <c r="D111" s="154">
        <v>5070</v>
      </c>
      <c r="E111" s="154">
        <v>5070</v>
      </c>
      <c r="F111" s="154">
        <v>5100</v>
      </c>
      <c r="G111" s="154">
        <v>5100</v>
      </c>
      <c r="H111" s="154">
        <v>5100</v>
      </c>
      <c r="I111" s="154">
        <v>5250</v>
      </c>
      <c r="J111" s="154">
        <v>5250</v>
      </c>
      <c r="K111" s="154">
        <v>5300</v>
      </c>
    </row>
    <row r="112" spans="1:11" ht="15">
      <c r="A112" s="114" t="s">
        <v>152</v>
      </c>
      <c r="B112" s="130" t="s">
        <v>144</v>
      </c>
      <c r="C112" s="156"/>
      <c r="D112" s="154">
        <v>400</v>
      </c>
      <c r="E112" s="154">
        <v>400</v>
      </c>
      <c r="F112" s="154">
        <v>400</v>
      </c>
      <c r="G112" s="154">
        <v>450</v>
      </c>
      <c r="H112" s="154">
        <v>450</v>
      </c>
      <c r="I112" s="154">
        <v>550</v>
      </c>
      <c r="J112" s="154">
        <v>550</v>
      </c>
      <c r="K112" s="154">
        <v>580</v>
      </c>
    </row>
    <row r="113" spans="1:11" ht="14.25">
      <c r="A113" s="119" t="s">
        <v>345</v>
      </c>
      <c r="B113" s="154"/>
      <c r="C113" s="156"/>
      <c r="D113" s="156"/>
      <c r="E113" s="156"/>
      <c r="F113" s="156"/>
      <c r="G113" s="156"/>
      <c r="H113" s="156"/>
      <c r="I113" s="156"/>
      <c r="J113" s="156"/>
      <c r="K113" s="156"/>
    </row>
    <row r="114" spans="1:11" ht="15">
      <c r="A114" s="114" t="s">
        <v>346</v>
      </c>
      <c r="B114" s="154"/>
      <c r="C114" s="156"/>
      <c r="D114" s="172">
        <v>152</v>
      </c>
      <c r="E114" s="172">
        <v>167</v>
      </c>
      <c r="F114" s="183">
        <v>159</v>
      </c>
      <c r="G114" s="183">
        <v>157</v>
      </c>
      <c r="H114" s="183">
        <v>157</v>
      </c>
      <c r="I114" s="183">
        <v>153</v>
      </c>
      <c r="J114" s="183">
        <v>157</v>
      </c>
      <c r="K114" s="183">
        <v>153</v>
      </c>
    </row>
    <row r="115" spans="1:11" ht="15">
      <c r="A115" s="114" t="s">
        <v>159</v>
      </c>
      <c r="B115" s="154" t="s">
        <v>106</v>
      </c>
      <c r="C115" s="156"/>
      <c r="D115" s="172"/>
      <c r="E115" s="172"/>
      <c r="F115" s="184"/>
      <c r="G115" s="183"/>
      <c r="H115" s="184"/>
      <c r="I115" s="183"/>
      <c r="J115" s="184"/>
      <c r="K115" s="183"/>
    </row>
    <row r="116" spans="1:11" ht="15">
      <c r="A116" s="114" t="s">
        <v>92</v>
      </c>
      <c r="B116" s="154"/>
      <c r="C116" s="156"/>
      <c r="D116" s="172">
        <v>151</v>
      </c>
      <c r="E116" s="172">
        <v>167</v>
      </c>
      <c r="F116" s="183">
        <v>159</v>
      </c>
      <c r="G116" s="183">
        <v>157</v>
      </c>
      <c r="H116" s="183">
        <v>157</v>
      </c>
      <c r="I116" s="183">
        <v>153</v>
      </c>
      <c r="J116" s="183">
        <v>157</v>
      </c>
      <c r="K116" s="183">
        <v>153</v>
      </c>
    </row>
    <row r="117" spans="1:11" ht="15">
      <c r="A117" s="120" t="s">
        <v>154</v>
      </c>
      <c r="B117" s="154" t="s">
        <v>106</v>
      </c>
      <c r="C117" s="156"/>
      <c r="D117" s="172">
        <v>1</v>
      </c>
      <c r="E117" s="172">
        <v>0</v>
      </c>
      <c r="F117" s="183">
        <v>0</v>
      </c>
      <c r="G117" s="183">
        <v>0</v>
      </c>
      <c r="H117" s="183">
        <v>0</v>
      </c>
      <c r="I117" s="183">
        <v>0</v>
      </c>
      <c r="J117" s="183">
        <v>0</v>
      </c>
      <c r="K117" s="183">
        <v>0</v>
      </c>
    </row>
    <row r="118" spans="1:11" ht="15">
      <c r="A118" s="120" t="s">
        <v>155</v>
      </c>
      <c r="B118" s="154" t="s">
        <v>106</v>
      </c>
      <c r="C118" s="156"/>
      <c r="D118" s="172"/>
      <c r="E118" s="172"/>
      <c r="F118" s="184"/>
      <c r="G118" s="184"/>
      <c r="H118" s="184"/>
      <c r="I118" s="184"/>
      <c r="J118" s="184"/>
      <c r="K118" s="184"/>
    </row>
    <row r="119" spans="1:11" ht="15">
      <c r="A119" s="120" t="s">
        <v>156</v>
      </c>
      <c r="B119" s="154" t="s">
        <v>106</v>
      </c>
      <c r="C119" s="156"/>
      <c r="D119" s="172">
        <v>274179</v>
      </c>
      <c r="E119" s="172">
        <v>294800</v>
      </c>
      <c r="F119" s="172">
        <v>300364</v>
      </c>
      <c r="G119" s="172">
        <v>296364</v>
      </c>
      <c r="H119" s="172">
        <v>303618</v>
      </c>
      <c r="I119" s="172">
        <v>295618</v>
      </c>
      <c r="J119" s="172">
        <v>303618</v>
      </c>
      <c r="K119" s="172">
        <v>295618</v>
      </c>
    </row>
    <row r="120" spans="1:11" ht="15">
      <c r="A120" s="120" t="s">
        <v>157</v>
      </c>
      <c r="B120" s="154" t="s">
        <v>187</v>
      </c>
      <c r="C120" s="156"/>
      <c r="D120" s="159"/>
      <c r="E120" s="159"/>
      <c r="F120" s="159"/>
      <c r="G120" s="159"/>
      <c r="H120" s="159"/>
      <c r="I120" s="159"/>
      <c r="J120" s="159"/>
      <c r="K120" s="159"/>
    </row>
    <row r="121" spans="1:11" ht="30">
      <c r="A121" s="120" t="s">
        <v>158</v>
      </c>
      <c r="B121" s="154" t="s">
        <v>187</v>
      </c>
      <c r="C121" s="156"/>
      <c r="D121" s="188">
        <v>60446.7</v>
      </c>
      <c r="E121" s="188">
        <v>60446.7</v>
      </c>
      <c r="F121" s="188">
        <v>54253.1</v>
      </c>
      <c r="G121" s="188">
        <v>56631.5</v>
      </c>
      <c r="H121" s="188">
        <v>48031</v>
      </c>
      <c r="I121" s="188">
        <v>52683.8</v>
      </c>
      <c r="J121" s="188">
        <v>35540.1</v>
      </c>
      <c r="K121" s="188">
        <v>42786.6</v>
      </c>
    </row>
    <row r="122" spans="1:11" ht="30">
      <c r="A122" s="120" t="s">
        <v>160</v>
      </c>
      <c r="B122" s="154" t="s">
        <v>111</v>
      </c>
      <c r="C122" s="156"/>
      <c r="D122" s="185">
        <v>4225</v>
      </c>
      <c r="E122" s="185">
        <v>4064</v>
      </c>
      <c r="F122" s="185">
        <v>3718</v>
      </c>
      <c r="G122" s="185">
        <v>4005</v>
      </c>
      <c r="H122" s="185">
        <v>3474</v>
      </c>
      <c r="I122" s="185">
        <v>3757</v>
      </c>
      <c r="J122" s="185">
        <v>2895</v>
      </c>
      <c r="K122" s="185">
        <v>3119</v>
      </c>
    </row>
    <row r="123" spans="1:11" ht="30">
      <c r="A123" s="120" t="s">
        <v>161</v>
      </c>
      <c r="B123" s="154" t="s">
        <v>111</v>
      </c>
      <c r="C123" s="156"/>
      <c r="D123" s="153"/>
      <c r="E123" s="153"/>
      <c r="F123" s="153"/>
      <c r="G123" s="153"/>
      <c r="H123" s="153"/>
      <c r="I123" s="153"/>
      <c r="J123" s="153"/>
      <c r="K123" s="153"/>
    </row>
    <row r="124" spans="1:11" ht="30">
      <c r="A124" s="120" t="s">
        <v>162</v>
      </c>
      <c r="B124" s="154" t="s">
        <v>187</v>
      </c>
      <c r="C124" s="156"/>
      <c r="D124" s="188">
        <v>5142.2</v>
      </c>
      <c r="E124" s="188">
        <v>6193.6</v>
      </c>
      <c r="F124" s="188">
        <v>3815.2</v>
      </c>
      <c r="G124" s="188">
        <v>1338.9</v>
      </c>
      <c r="H124" s="188">
        <v>8600.5</v>
      </c>
      <c r="I124" s="188">
        <v>3947.7</v>
      </c>
      <c r="J124" s="188">
        <v>12490.2</v>
      </c>
      <c r="K124" s="188">
        <v>9897.2</v>
      </c>
    </row>
    <row r="125" spans="1:11" ht="45">
      <c r="A125" s="120" t="s">
        <v>170</v>
      </c>
      <c r="B125" s="154" t="s">
        <v>111</v>
      </c>
      <c r="C125" s="156"/>
      <c r="D125" s="187">
        <v>161</v>
      </c>
      <c r="E125" s="187">
        <v>346</v>
      </c>
      <c r="F125" s="187">
        <v>244</v>
      </c>
      <c r="G125" s="187">
        <v>59</v>
      </c>
      <c r="H125" s="187">
        <v>579</v>
      </c>
      <c r="I125" s="187">
        <v>248</v>
      </c>
      <c r="J125" s="187">
        <v>908</v>
      </c>
      <c r="K125" s="187">
        <v>638</v>
      </c>
    </row>
    <row r="126" spans="1:11" ht="30">
      <c r="A126" s="120" t="s">
        <v>164</v>
      </c>
      <c r="B126" s="154" t="s">
        <v>111</v>
      </c>
      <c r="C126" s="156"/>
      <c r="D126" s="187">
        <v>161</v>
      </c>
      <c r="E126" s="187">
        <v>346</v>
      </c>
      <c r="F126" s="187">
        <v>244</v>
      </c>
      <c r="G126" s="187">
        <v>59</v>
      </c>
      <c r="H126" s="187">
        <v>579</v>
      </c>
      <c r="I126" s="187">
        <v>248</v>
      </c>
      <c r="J126" s="187">
        <v>908</v>
      </c>
      <c r="K126" s="187">
        <v>638</v>
      </c>
    </row>
    <row r="127" spans="1:11" ht="14.25">
      <c r="A127" s="124" t="s">
        <v>347</v>
      </c>
      <c r="B127" s="154"/>
      <c r="C127" s="156"/>
      <c r="D127" s="154"/>
      <c r="E127" s="154"/>
      <c r="F127" s="154"/>
      <c r="G127" s="154"/>
      <c r="H127" s="154"/>
      <c r="I127" s="154"/>
      <c r="J127" s="154"/>
      <c r="K127" s="154"/>
    </row>
    <row r="128" spans="1:11" s="135" customFormat="1" ht="30">
      <c r="A128" s="120" t="s">
        <v>166</v>
      </c>
      <c r="B128" s="154" t="s">
        <v>188</v>
      </c>
      <c r="C128" s="156"/>
      <c r="D128" s="182">
        <v>1520</v>
      </c>
      <c r="E128" s="182">
        <v>1520</v>
      </c>
      <c r="F128" s="182">
        <v>1525</v>
      </c>
      <c r="G128" s="182">
        <v>1530</v>
      </c>
      <c r="H128" s="182">
        <v>1535</v>
      </c>
      <c r="I128" s="182">
        <v>1540</v>
      </c>
      <c r="J128" s="182">
        <v>1545</v>
      </c>
      <c r="K128" s="182">
        <v>1550</v>
      </c>
    </row>
    <row r="129" spans="1:11" ht="14.25">
      <c r="A129" s="124" t="s">
        <v>348</v>
      </c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1:11" ht="30">
      <c r="A130" s="120" t="s">
        <v>168</v>
      </c>
      <c r="B130" s="154" t="s">
        <v>189</v>
      </c>
      <c r="C130" s="156"/>
      <c r="D130" s="159">
        <v>36.2</v>
      </c>
      <c r="E130" s="159">
        <v>36.3</v>
      </c>
      <c r="F130" s="159">
        <v>37.5</v>
      </c>
      <c r="G130" s="159">
        <v>37.5</v>
      </c>
      <c r="H130" s="159">
        <v>38</v>
      </c>
      <c r="I130" s="159">
        <v>38</v>
      </c>
      <c r="J130" s="159">
        <v>38.5</v>
      </c>
      <c r="K130" s="159">
        <v>38.5</v>
      </c>
    </row>
    <row r="131" spans="1:11" ht="30">
      <c r="A131" s="120" t="s">
        <v>169</v>
      </c>
      <c r="B131" s="154" t="s">
        <v>189</v>
      </c>
      <c r="C131" s="137"/>
      <c r="D131" s="154">
        <v>12.9</v>
      </c>
      <c r="E131" s="154">
        <v>12.9</v>
      </c>
      <c r="F131" s="154">
        <v>14</v>
      </c>
      <c r="G131" s="154">
        <v>14.5</v>
      </c>
      <c r="H131" s="154">
        <v>15</v>
      </c>
      <c r="I131" s="154">
        <v>15.5</v>
      </c>
      <c r="J131" s="154">
        <v>16</v>
      </c>
      <c r="K131" s="154">
        <v>16.5</v>
      </c>
    </row>
    <row r="132" spans="1:11" ht="18" customHeight="1">
      <c r="A132" s="120" t="s">
        <v>181</v>
      </c>
      <c r="B132" s="154" t="s">
        <v>106</v>
      </c>
      <c r="C132" s="156"/>
      <c r="D132" s="154">
        <v>6</v>
      </c>
      <c r="E132" s="154">
        <v>8</v>
      </c>
      <c r="F132" s="154">
        <v>10</v>
      </c>
      <c r="G132" s="154">
        <v>12</v>
      </c>
      <c r="H132" s="154">
        <v>12</v>
      </c>
      <c r="I132" s="154">
        <v>12</v>
      </c>
      <c r="J132" s="154">
        <v>12</v>
      </c>
      <c r="K132" s="154">
        <v>12</v>
      </c>
    </row>
    <row r="133" spans="1:11" ht="19.5" customHeight="1">
      <c r="A133" s="138" t="s">
        <v>182</v>
      </c>
      <c r="B133" s="154" t="s">
        <v>106</v>
      </c>
      <c r="C133" s="156"/>
      <c r="D133" s="186">
        <v>497</v>
      </c>
      <c r="E133" s="186">
        <v>497</v>
      </c>
      <c r="F133" s="186">
        <v>500</v>
      </c>
      <c r="G133" s="186">
        <v>497</v>
      </c>
      <c r="H133" s="186">
        <v>505</v>
      </c>
      <c r="I133" s="186">
        <v>500</v>
      </c>
      <c r="J133" s="186">
        <v>510</v>
      </c>
      <c r="K133" s="186">
        <v>505</v>
      </c>
    </row>
    <row r="134" spans="1:11" s="142" customFormat="1" ht="28.5" customHeight="1">
      <c r="A134" s="139" t="s">
        <v>183</v>
      </c>
      <c r="B134" s="154" t="s">
        <v>188</v>
      </c>
      <c r="C134" s="156"/>
      <c r="D134" s="97">
        <v>2362</v>
      </c>
      <c r="E134" s="97">
        <v>2862</v>
      </c>
      <c r="F134" s="97">
        <v>2862</v>
      </c>
      <c r="G134" s="97">
        <v>2862</v>
      </c>
      <c r="H134" s="97">
        <v>2862</v>
      </c>
      <c r="I134" s="97">
        <v>3262</v>
      </c>
      <c r="J134" s="97">
        <v>3262</v>
      </c>
      <c r="K134" s="97">
        <v>3262</v>
      </c>
    </row>
    <row r="135" ht="15.75" customHeight="1"/>
  </sheetData>
  <sheetProtection/>
  <mergeCells count="7">
    <mergeCell ref="A2:K2"/>
    <mergeCell ref="A3:K3"/>
    <mergeCell ref="A4:K4"/>
    <mergeCell ref="A6:A7"/>
    <mergeCell ref="F6:G6"/>
    <mergeCell ref="H6:I6"/>
    <mergeCell ref="J6:K6"/>
  </mergeCells>
  <printOptions/>
  <pageMargins left="0.35433070866141736" right="0.15748031496062992" top="0.2755905511811024" bottom="0.2362204724409449" header="0.2755905511811024" footer="0.1968503937007874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DrozdovaNV</dc:creator>
  <cp:keywords/>
  <dc:description/>
  <cp:lastModifiedBy>adm</cp:lastModifiedBy>
  <cp:lastPrinted>2020-10-26T04:48:04Z</cp:lastPrinted>
  <dcterms:created xsi:type="dcterms:W3CDTF">2006-04-05T10:32:12Z</dcterms:created>
  <dcterms:modified xsi:type="dcterms:W3CDTF">2021-03-11T11:08:29Z</dcterms:modified>
  <cp:category/>
  <cp:version/>
  <cp:contentType/>
  <cp:contentStatus/>
</cp:coreProperties>
</file>